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ublishedRSPDFs\20250313vA\"/>
    </mc:Choice>
  </mc:AlternateContent>
  <xr:revisionPtr revIDLastSave="0" documentId="8_{B89628E8-FFF8-4D28-A6DC-474D295E1D84}" xr6:coauthVersionLast="47" xr6:coauthVersionMax="47" xr10:uidLastSave="{00000000-0000-0000-0000-000000000000}"/>
  <bookViews>
    <workbookView xWindow="-120" yWindow="-120" windowWidth="29040" windowHeight="15720" xr2:uid="{0C4C4342-E5E7-4D2A-B3D3-E54187CA937E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Flex Select Pricer" sheetId="6" r:id="rId6"/>
    <sheet name="Investor DSC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externalReferences>
    <externalReference r:id="rId14"/>
  </externalReference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Select'!$A$1:$Y$64</definedName>
    <definedName name="_xlnm.Print_Area" localSheetId="0">'Flex Supreme'!$A$1:$Y$55</definedName>
    <definedName name="_xlnm.Print_Area" localSheetId="6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C1" i="13"/>
  <c r="H50" i="12"/>
  <c r="H49" i="12"/>
  <c r="H48" i="12"/>
  <c r="H47" i="12"/>
  <c r="K47" i="12" s="1"/>
  <c r="H46" i="12"/>
  <c r="H45" i="12"/>
  <c r="K45" i="12" s="1"/>
  <c r="H44" i="12"/>
  <c r="H43" i="12"/>
  <c r="K43" i="12" s="1"/>
  <c r="H42" i="12"/>
  <c r="K42" i="12" s="1"/>
  <c r="H41" i="12"/>
  <c r="H40" i="12"/>
  <c r="H39" i="12"/>
  <c r="K39" i="12" s="1"/>
  <c r="H38" i="12"/>
  <c r="H37" i="12"/>
  <c r="K37" i="12" s="1"/>
  <c r="H36" i="12"/>
  <c r="H35" i="12"/>
  <c r="K35" i="12" s="1"/>
  <c r="H34" i="12"/>
  <c r="K34" i="12" s="1"/>
  <c r="H33" i="12"/>
  <c r="H32" i="12"/>
  <c r="H31" i="12"/>
  <c r="K31" i="12" s="1"/>
  <c r="H30" i="12"/>
  <c r="H29" i="12"/>
  <c r="K29" i="12" s="1"/>
  <c r="H28" i="12"/>
  <c r="H27" i="12"/>
  <c r="K27" i="12" s="1"/>
  <c r="H26" i="12"/>
  <c r="K26" i="12" s="1"/>
  <c r="H25" i="12"/>
  <c r="H24" i="12"/>
  <c r="H23" i="12"/>
  <c r="K23" i="12" s="1"/>
  <c r="H22" i="12"/>
  <c r="H21" i="12"/>
  <c r="K21" i="12" s="1"/>
  <c r="H20" i="12"/>
  <c r="H19" i="12"/>
  <c r="K19" i="12" s="1"/>
  <c r="H18" i="12"/>
  <c r="K18" i="12" s="1"/>
  <c r="H17" i="12"/>
  <c r="H16" i="12"/>
  <c r="H15" i="12"/>
  <c r="K15" i="12" s="1"/>
  <c r="H14" i="12"/>
  <c r="H13" i="12"/>
  <c r="K13" i="12" s="1"/>
  <c r="H12" i="12"/>
  <c r="H11" i="12"/>
  <c r="K11" i="12" s="1"/>
  <c r="H10" i="12"/>
  <c r="H9" i="12"/>
  <c r="H8" i="12"/>
  <c r="H7" i="12"/>
  <c r="K7" i="12" s="1"/>
  <c r="H6" i="12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4" i="11"/>
  <c r="I42" i="10"/>
  <c r="H42" i="10"/>
  <c r="I41" i="10"/>
  <c r="D42" i="9" s="1"/>
  <c r="H41" i="10"/>
  <c r="I40" i="10"/>
  <c r="H40" i="10"/>
  <c r="L40" i="10" s="1"/>
  <c r="I39" i="10"/>
  <c r="J39" i="10" s="1"/>
  <c r="H39" i="10"/>
  <c r="L39" i="10" s="1"/>
  <c r="I38" i="10"/>
  <c r="J38" i="10" s="1"/>
  <c r="H38" i="10"/>
  <c r="J37" i="10"/>
  <c r="I37" i="10"/>
  <c r="H37" i="10"/>
  <c r="I36" i="10"/>
  <c r="H36" i="10"/>
  <c r="C37" i="9" s="1"/>
  <c r="I35" i="10"/>
  <c r="M35" i="10" s="1"/>
  <c r="H35" i="10"/>
  <c r="I34" i="10"/>
  <c r="H34" i="10"/>
  <c r="L34" i="10" s="1"/>
  <c r="I33" i="10"/>
  <c r="J33" i="10" s="1"/>
  <c r="H33" i="10"/>
  <c r="I32" i="10"/>
  <c r="M32" i="10" s="1"/>
  <c r="H32" i="10"/>
  <c r="L32" i="10" s="1"/>
  <c r="I31" i="10"/>
  <c r="J31" i="10" s="1"/>
  <c r="H31" i="10"/>
  <c r="I30" i="10"/>
  <c r="J30" i="10" s="1"/>
  <c r="H30" i="10"/>
  <c r="I29" i="10"/>
  <c r="H29" i="10"/>
  <c r="J29" i="10" s="1"/>
  <c r="I28" i="10"/>
  <c r="J28" i="10" s="1"/>
  <c r="H28" i="10"/>
  <c r="I27" i="10"/>
  <c r="H27" i="10"/>
  <c r="I26" i="10"/>
  <c r="M26" i="10" s="1"/>
  <c r="H26" i="10"/>
  <c r="I25" i="10"/>
  <c r="J25" i="10" s="1"/>
  <c r="H25" i="10"/>
  <c r="C26" i="9" s="1"/>
  <c r="I24" i="10"/>
  <c r="H24" i="10"/>
  <c r="I23" i="10"/>
  <c r="H23" i="10"/>
  <c r="L23" i="10" s="1"/>
  <c r="I22" i="10"/>
  <c r="H22" i="10"/>
  <c r="I21" i="10"/>
  <c r="M21" i="10" s="1"/>
  <c r="H21" i="10"/>
  <c r="L21" i="10" s="1"/>
  <c r="I20" i="10"/>
  <c r="J20" i="10" s="1"/>
  <c r="H20" i="10"/>
  <c r="I19" i="10"/>
  <c r="H19" i="10"/>
  <c r="L19" i="10" s="1"/>
  <c r="I18" i="10"/>
  <c r="H18" i="10"/>
  <c r="L18" i="10" s="1"/>
  <c r="I17" i="10"/>
  <c r="J17" i="10" s="1"/>
  <c r="H17" i="10"/>
  <c r="I16" i="10"/>
  <c r="H16" i="10"/>
  <c r="L16" i="10" s="1"/>
  <c r="I15" i="10"/>
  <c r="J15" i="10" s="1"/>
  <c r="H15" i="10"/>
  <c r="I14" i="10"/>
  <c r="H14" i="10"/>
  <c r="I13" i="10"/>
  <c r="M13" i="10" s="1"/>
  <c r="H13" i="10"/>
  <c r="I12" i="10"/>
  <c r="H12" i="10"/>
  <c r="J12" i="10" s="1"/>
  <c r="I11" i="10"/>
  <c r="M12" i="10" s="1"/>
  <c r="H11" i="10"/>
  <c r="I10" i="10"/>
  <c r="M10" i="10" s="1"/>
  <c r="H10" i="10"/>
  <c r="L10" i="10" s="1"/>
  <c r="L9" i="10"/>
  <c r="I9" i="10"/>
  <c r="J9" i="10" s="1"/>
  <c r="H9" i="10"/>
  <c r="I8" i="10"/>
  <c r="M8" i="10" s="1"/>
  <c r="H8" i="10"/>
  <c r="M7" i="10"/>
  <c r="I7" i="10"/>
  <c r="H7" i="10"/>
  <c r="L7" i="10" s="1"/>
  <c r="I6" i="10"/>
  <c r="H6" i="10"/>
  <c r="B3" i="10"/>
  <c r="P55" i="9"/>
  <c r="P54" i="9"/>
  <c r="D43" i="9"/>
  <c r="C43" i="9"/>
  <c r="B43" i="9"/>
  <c r="C42" i="9"/>
  <c r="B42" i="9"/>
  <c r="D41" i="9"/>
  <c r="C41" i="9"/>
  <c r="B41" i="9"/>
  <c r="C40" i="9"/>
  <c r="B40" i="9"/>
  <c r="D39" i="9"/>
  <c r="C39" i="9"/>
  <c r="B39" i="9"/>
  <c r="D38" i="9"/>
  <c r="C38" i="9"/>
  <c r="B38" i="9"/>
  <c r="D37" i="9"/>
  <c r="B37" i="9"/>
  <c r="D36" i="9"/>
  <c r="C36" i="9"/>
  <c r="B36" i="9"/>
  <c r="D35" i="9"/>
  <c r="B35" i="9"/>
  <c r="D34" i="9"/>
  <c r="C34" i="9"/>
  <c r="B34" i="9"/>
  <c r="D33" i="9"/>
  <c r="C33" i="9"/>
  <c r="B33" i="9"/>
  <c r="D32" i="9"/>
  <c r="C32" i="9"/>
  <c r="B32" i="9"/>
  <c r="C31" i="9"/>
  <c r="B31" i="9"/>
  <c r="D30" i="9"/>
  <c r="C30" i="9"/>
  <c r="B30" i="9"/>
  <c r="D29" i="9"/>
  <c r="C29" i="9"/>
  <c r="B29" i="9"/>
  <c r="D28" i="9"/>
  <c r="C28" i="9"/>
  <c r="B28" i="9"/>
  <c r="C27" i="9"/>
  <c r="B27" i="9"/>
  <c r="D26" i="9"/>
  <c r="B26" i="9"/>
  <c r="D25" i="9"/>
  <c r="C25" i="9"/>
  <c r="B25" i="9"/>
  <c r="D24" i="9"/>
  <c r="B24" i="9"/>
  <c r="D23" i="9"/>
  <c r="C23" i="9"/>
  <c r="B23" i="9"/>
  <c r="D22" i="9"/>
  <c r="B22" i="9"/>
  <c r="D21" i="9"/>
  <c r="C21" i="9"/>
  <c r="B21" i="9"/>
  <c r="D20" i="9"/>
  <c r="C20" i="9"/>
  <c r="B20" i="9"/>
  <c r="D19" i="9"/>
  <c r="C19" i="9"/>
  <c r="B19" i="9"/>
  <c r="C18" i="9"/>
  <c r="B18" i="9"/>
  <c r="D17" i="9"/>
  <c r="C17" i="9"/>
  <c r="B17" i="9"/>
  <c r="C16" i="9"/>
  <c r="B16" i="9"/>
  <c r="D15" i="9"/>
  <c r="C15" i="9"/>
  <c r="B15" i="9"/>
  <c r="C14" i="9"/>
  <c r="B14" i="9"/>
  <c r="D13" i="9"/>
  <c r="C13" i="9"/>
  <c r="B13" i="9"/>
  <c r="C12" i="9"/>
  <c r="B12" i="9"/>
  <c r="D11" i="9"/>
  <c r="C11" i="9"/>
  <c r="B11" i="9"/>
  <c r="D10" i="9"/>
  <c r="C10" i="9"/>
  <c r="B10" i="9"/>
  <c r="D9" i="9"/>
  <c r="C9" i="9"/>
  <c r="B9" i="9"/>
  <c r="D8" i="9"/>
  <c r="C8" i="9"/>
  <c r="B8" i="9"/>
  <c r="D7" i="9"/>
  <c r="C7" i="9"/>
  <c r="B7" i="9"/>
  <c r="D4" i="9"/>
  <c r="I42" i="8"/>
  <c r="H42" i="8"/>
  <c r="I41" i="8"/>
  <c r="M42" i="8" s="1"/>
  <c r="H41" i="8"/>
  <c r="I40" i="8"/>
  <c r="H40" i="8"/>
  <c r="J39" i="8"/>
  <c r="I39" i="8"/>
  <c r="D40" i="7" s="1"/>
  <c r="H39" i="8"/>
  <c r="L40" i="8" s="1"/>
  <c r="I38" i="8"/>
  <c r="M38" i="8" s="1"/>
  <c r="H38" i="8"/>
  <c r="L39" i="8" s="1"/>
  <c r="I37" i="8"/>
  <c r="J37" i="8" s="1"/>
  <c r="H37" i="8"/>
  <c r="I36" i="8"/>
  <c r="H36" i="8"/>
  <c r="J35" i="8"/>
  <c r="I35" i="8"/>
  <c r="H35" i="8"/>
  <c r="L35" i="8" s="1"/>
  <c r="I34" i="8"/>
  <c r="J34" i="8" s="1"/>
  <c r="H34" i="8"/>
  <c r="I33" i="8"/>
  <c r="H33" i="8"/>
  <c r="L34" i="8" s="1"/>
  <c r="I32" i="8"/>
  <c r="M32" i="8" s="1"/>
  <c r="H32" i="8"/>
  <c r="I31" i="8"/>
  <c r="J31" i="8" s="1"/>
  <c r="H31" i="8"/>
  <c r="L32" i="8" s="1"/>
  <c r="I30" i="8"/>
  <c r="H30" i="8"/>
  <c r="I29" i="8"/>
  <c r="H29" i="8"/>
  <c r="L29" i="8" s="1"/>
  <c r="I28" i="8"/>
  <c r="J28" i="8" s="1"/>
  <c r="H28" i="8"/>
  <c r="I27" i="8"/>
  <c r="J27" i="8" s="1"/>
  <c r="H27" i="8"/>
  <c r="I26" i="8"/>
  <c r="H26" i="8"/>
  <c r="I25" i="8"/>
  <c r="M25" i="8" s="1"/>
  <c r="H25" i="8"/>
  <c r="L25" i="8" s="1"/>
  <c r="I24" i="8"/>
  <c r="M24" i="8" s="1"/>
  <c r="H24" i="8"/>
  <c r="J23" i="8"/>
  <c r="I23" i="8"/>
  <c r="H23" i="8"/>
  <c r="L24" i="8" s="1"/>
  <c r="I22" i="8"/>
  <c r="H22" i="8"/>
  <c r="L22" i="8" s="1"/>
  <c r="I21" i="8"/>
  <c r="J21" i="8" s="1"/>
  <c r="H21" i="8"/>
  <c r="I20" i="8"/>
  <c r="H20" i="8"/>
  <c r="I19" i="8"/>
  <c r="J19" i="8" s="1"/>
  <c r="H19" i="8"/>
  <c r="I18" i="8"/>
  <c r="J18" i="8" s="1"/>
  <c r="H18" i="8"/>
  <c r="I17" i="8"/>
  <c r="H17" i="8"/>
  <c r="I16" i="8"/>
  <c r="M16" i="8" s="1"/>
  <c r="H16" i="8"/>
  <c r="I15" i="8"/>
  <c r="J15" i="8" s="1"/>
  <c r="H15" i="8"/>
  <c r="L16" i="8" s="1"/>
  <c r="I14" i="8"/>
  <c r="H14" i="8"/>
  <c r="L14" i="8" s="1"/>
  <c r="I13" i="8"/>
  <c r="J13" i="8" s="1"/>
  <c r="H13" i="8"/>
  <c r="L13" i="8" s="1"/>
  <c r="I12" i="8"/>
  <c r="H12" i="8"/>
  <c r="J11" i="8"/>
  <c r="I11" i="8"/>
  <c r="M11" i="8" s="1"/>
  <c r="H11" i="8"/>
  <c r="I10" i="8"/>
  <c r="H10" i="8"/>
  <c r="I9" i="8"/>
  <c r="M9" i="8" s="1"/>
  <c r="H9" i="8"/>
  <c r="I8" i="8"/>
  <c r="H8" i="8"/>
  <c r="L8" i="8" s="1"/>
  <c r="I7" i="8"/>
  <c r="J7" i="8" s="1"/>
  <c r="H7" i="8"/>
  <c r="L7" i="8" s="1"/>
  <c r="I6" i="8"/>
  <c r="J6" i="8" s="1"/>
  <c r="H6" i="8"/>
  <c r="B3" i="8"/>
  <c r="D43" i="7"/>
  <c r="B43" i="7"/>
  <c r="B42" i="7"/>
  <c r="D41" i="7"/>
  <c r="B41" i="7"/>
  <c r="B40" i="7"/>
  <c r="D39" i="7"/>
  <c r="B39" i="7"/>
  <c r="D38" i="7"/>
  <c r="B38" i="7"/>
  <c r="D37" i="7"/>
  <c r="B37" i="7"/>
  <c r="D36" i="7"/>
  <c r="B36" i="7"/>
  <c r="D35" i="7"/>
  <c r="B35" i="7"/>
  <c r="D34" i="7"/>
  <c r="B34" i="7"/>
  <c r="B33" i="7"/>
  <c r="D32" i="7"/>
  <c r="B32" i="7"/>
  <c r="D31" i="7"/>
  <c r="B31" i="7"/>
  <c r="D30" i="7"/>
  <c r="B30" i="7"/>
  <c r="D29" i="7"/>
  <c r="B29" i="7"/>
  <c r="B28" i="7"/>
  <c r="D27" i="7"/>
  <c r="B27" i="7"/>
  <c r="B26" i="7"/>
  <c r="D25" i="7"/>
  <c r="B25" i="7"/>
  <c r="D24" i="7"/>
  <c r="B24" i="7"/>
  <c r="D23" i="7"/>
  <c r="B23" i="7"/>
  <c r="B22" i="7"/>
  <c r="D21" i="7"/>
  <c r="B21" i="7"/>
  <c r="D20" i="7"/>
  <c r="B20" i="7"/>
  <c r="D19" i="7"/>
  <c r="B19" i="7"/>
  <c r="D18" i="7"/>
  <c r="B18" i="7"/>
  <c r="D17" i="7"/>
  <c r="B17" i="7"/>
  <c r="D16" i="7"/>
  <c r="B16" i="7"/>
  <c r="D15" i="7"/>
  <c r="B15" i="7"/>
  <c r="B14" i="7"/>
  <c r="D13" i="7"/>
  <c r="B13" i="7"/>
  <c r="B12" i="7"/>
  <c r="D11" i="7"/>
  <c r="B11" i="7"/>
  <c r="D10" i="7"/>
  <c r="B10" i="7"/>
  <c r="D9" i="7"/>
  <c r="B9" i="7"/>
  <c r="D8" i="7"/>
  <c r="B8" i="7"/>
  <c r="D7" i="7"/>
  <c r="B7" i="7"/>
  <c r="D4" i="7"/>
  <c r="I44" i="6"/>
  <c r="H44" i="6"/>
  <c r="L44" i="6" s="1"/>
  <c r="I43" i="6"/>
  <c r="J43" i="6" s="1"/>
  <c r="H43" i="6"/>
  <c r="I42" i="6"/>
  <c r="M42" i="6" s="1"/>
  <c r="H42" i="6"/>
  <c r="L43" i="6" s="1"/>
  <c r="I41" i="6"/>
  <c r="J41" i="6" s="1"/>
  <c r="H41" i="6"/>
  <c r="L41" i="6" s="1"/>
  <c r="I40" i="6"/>
  <c r="M40" i="6" s="1"/>
  <c r="H40" i="6"/>
  <c r="I39" i="6"/>
  <c r="H39" i="6"/>
  <c r="I38" i="6"/>
  <c r="J38" i="6" s="1"/>
  <c r="H38" i="6"/>
  <c r="I37" i="6"/>
  <c r="H37" i="6"/>
  <c r="L37" i="6" s="1"/>
  <c r="I36" i="6"/>
  <c r="M36" i="6" s="1"/>
  <c r="H36" i="6"/>
  <c r="I35" i="6"/>
  <c r="H35" i="6"/>
  <c r="C36" i="5" s="1"/>
  <c r="I34" i="6"/>
  <c r="H34" i="6"/>
  <c r="I33" i="6"/>
  <c r="H33" i="6"/>
  <c r="L33" i="6" s="1"/>
  <c r="I32" i="6"/>
  <c r="H32" i="6"/>
  <c r="I31" i="6"/>
  <c r="H31" i="6"/>
  <c r="L31" i="6" s="1"/>
  <c r="I30" i="6"/>
  <c r="J30" i="6" s="1"/>
  <c r="H30" i="6"/>
  <c r="I29" i="6"/>
  <c r="M29" i="6" s="1"/>
  <c r="H29" i="6"/>
  <c r="I28" i="6"/>
  <c r="H28" i="6"/>
  <c r="J27" i="6"/>
  <c r="I27" i="6"/>
  <c r="H27" i="6"/>
  <c r="C28" i="5" s="1"/>
  <c r="I26" i="6"/>
  <c r="H26" i="6"/>
  <c r="L27" i="6" s="1"/>
  <c r="I25" i="6"/>
  <c r="H25" i="6"/>
  <c r="I24" i="6"/>
  <c r="M25" i="6" s="1"/>
  <c r="H24" i="6"/>
  <c r="C25" i="5" s="1"/>
  <c r="I23" i="6"/>
  <c r="M23" i="6" s="1"/>
  <c r="H23" i="6"/>
  <c r="I22" i="6"/>
  <c r="H22" i="6"/>
  <c r="I21" i="6"/>
  <c r="H21" i="6"/>
  <c r="I20" i="6"/>
  <c r="H20" i="6"/>
  <c r="L20" i="6" s="1"/>
  <c r="I19" i="6"/>
  <c r="J19" i="6" s="1"/>
  <c r="H19" i="6"/>
  <c r="I18" i="6"/>
  <c r="M18" i="6" s="1"/>
  <c r="H18" i="6"/>
  <c r="I17" i="6"/>
  <c r="J17" i="6" s="1"/>
  <c r="H17" i="6"/>
  <c r="I16" i="6"/>
  <c r="M17" i="6" s="1"/>
  <c r="H16" i="6"/>
  <c r="C17" i="5" s="1"/>
  <c r="I15" i="6"/>
  <c r="H15" i="6"/>
  <c r="L15" i="6" s="1"/>
  <c r="I14" i="6"/>
  <c r="J14" i="6" s="1"/>
  <c r="H14" i="6"/>
  <c r="I13" i="6"/>
  <c r="J13" i="6" s="1"/>
  <c r="H13" i="6"/>
  <c r="I12" i="6"/>
  <c r="M12" i="6" s="1"/>
  <c r="H12" i="6"/>
  <c r="I11" i="6"/>
  <c r="H11" i="6"/>
  <c r="C12" i="5" s="1"/>
  <c r="I10" i="6"/>
  <c r="H10" i="6"/>
  <c r="I9" i="6"/>
  <c r="H9" i="6"/>
  <c r="L9" i="6" s="1"/>
  <c r="I8" i="6"/>
  <c r="M8" i="6" s="1"/>
  <c r="H8" i="6"/>
  <c r="C9" i="5" s="1"/>
  <c r="I7" i="6"/>
  <c r="M7" i="6" s="1"/>
  <c r="H7" i="6"/>
  <c r="L7" i="6" s="1"/>
  <c r="I6" i="6"/>
  <c r="H6" i="6"/>
  <c r="B3" i="6"/>
  <c r="E56" i="5"/>
  <c r="D45" i="5"/>
  <c r="B45" i="5"/>
  <c r="D44" i="5"/>
  <c r="C44" i="5"/>
  <c r="B44" i="5"/>
  <c r="C43" i="5"/>
  <c r="B43" i="5"/>
  <c r="D42" i="5"/>
  <c r="C42" i="5"/>
  <c r="B42" i="5"/>
  <c r="C41" i="5"/>
  <c r="B41" i="5"/>
  <c r="D40" i="5"/>
  <c r="C40" i="5"/>
  <c r="B40" i="5"/>
  <c r="C39" i="5"/>
  <c r="B39" i="5"/>
  <c r="C38" i="5"/>
  <c r="B38" i="5"/>
  <c r="C37" i="5"/>
  <c r="B37" i="5"/>
  <c r="D36" i="5"/>
  <c r="B36" i="5"/>
  <c r="C35" i="5"/>
  <c r="B35" i="5"/>
  <c r="D34" i="5"/>
  <c r="B34" i="5"/>
  <c r="D33" i="5"/>
  <c r="C33" i="5"/>
  <c r="B33" i="5"/>
  <c r="D32" i="5"/>
  <c r="B32" i="5"/>
  <c r="C31" i="5"/>
  <c r="B31" i="5"/>
  <c r="C30" i="5"/>
  <c r="B30" i="5"/>
  <c r="D29" i="5"/>
  <c r="C29" i="5"/>
  <c r="B29" i="5"/>
  <c r="D28" i="5"/>
  <c r="B28" i="5"/>
  <c r="D27" i="5"/>
  <c r="C27" i="5"/>
  <c r="B27" i="5"/>
  <c r="D26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D21" i="5"/>
  <c r="B21" i="5"/>
  <c r="D20" i="5"/>
  <c r="C20" i="5"/>
  <c r="B20" i="5"/>
  <c r="C19" i="5"/>
  <c r="B19" i="5"/>
  <c r="D18" i="5"/>
  <c r="C18" i="5"/>
  <c r="B18" i="5"/>
  <c r="B17" i="5"/>
  <c r="D16" i="5"/>
  <c r="C16" i="5"/>
  <c r="B16" i="5"/>
  <c r="C15" i="5"/>
  <c r="B15" i="5"/>
  <c r="D14" i="5"/>
  <c r="C14" i="5"/>
  <c r="B14" i="5"/>
  <c r="C13" i="5"/>
  <c r="B13" i="5"/>
  <c r="D12" i="5"/>
  <c r="B12" i="5"/>
  <c r="D11" i="5"/>
  <c r="C11" i="5"/>
  <c r="B11" i="5"/>
  <c r="D10" i="5"/>
  <c r="B10" i="5"/>
  <c r="B9" i="5"/>
  <c r="D8" i="5"/>
  <c r="B8" i="5"/>
  <c r="D7" i="5"/>
  <c r="C7" i="5"/>
  <c r="B7" i="5"/>
  <c r="D4" i="5"/>
  <c r="I42" i="4"/>
  <c r="H42" i="4"/>
  <c r="L42" i="4" s="1"/>
  <c r="I41" i="4"/>
  <c r="D42" i="3" s="1"/>
  <c r="H41" i="4"/>
  <c r="I40" i="4"/>
  <c r="M40" i="4" s="1"/>
  <c r="H40" i="4"/>
  <c r="I39" i="4"/>
  <c r="H39" i="4"/>
  <c r="L39" i="4" s="1"/>
  <c r="I38" i="4"/>
  <c r="M38" i="4" s="1"/>
  <c r="H38" i="4"/>
  <c r="C39" i="3" s="1"/>
  <c r="I37" i="4"/>
  <c r="M37" i="4" s="1"/>
  <c r="H37" i="4"/>
  <c r="L38" i="4" s="1"/>
  <c r="I36" i="4"/>
  <c r="H36" i="4"/>
  <c r="C37" i="3" s="1"/>
  <c r="I35" i="4"/>
  <c r="M35" i="4" s="1"/>
  <c r="H35" i="4"/>
  <c r="L35" i="4" s="1"/>
  <c r="I34" i="4"/>
  <c r="M34" i="4" s="1"/>
  <c r="H34" i="4"/>
  <c r="J33" i="4"/>
  <c r="I33" i="4"/>
  <c r="H33" i="4"/>
  <c r="I32" i="4"/>
  <c r="M33" i="4" s="1"/>
  <c r="H32" i="4"/>
  <c r="L32" i="4" s="1"/>
  <c r="I31" i="4"/>
  <c r="H31" i="4"/>
  <c r="I30" i="4"/>
  <c r="M30" i="4" s="1"/>
  <c r="H30" i="4"/>
  <c r="C31" i="3" s="1"/>
  <c r="I29" i="4"/>
  <c r="H29" i="4"/>
  <c r="I28" i="4"/>
  <c r="H28" i="4"/>
  <c r="C29" i="3" s="1"/>
  <c r="I27" i="4"/>
  <c r="M27" i="4" s="1"/>
  <c r="H27" i="4"/>
  <c r="J27" i="4" s="1"/>
  <c r="I26" i="4"/>
  <c r="H26" i="4"/>
  <c r="C27" i="3" s="1"/>
  <c r="I25" i="4"/>
  <c r="M25" i="4" s="1"/>
  <c r="H25" i="4"/>
  <c r="C26" i="3" s="1"/>
  <c r="I24" i="4"/>
  <c r="M24" i="4" s="1"/>
  <c r="H24" i="4"/>
  <c r="I23" i="4"/>
  <c r="H23" i="4"/>
  <c r="L23" i="4" s="1"/>
  <c r="I22" i="4"/>
  <c r="M22" i="4" s="1"/>
  <c r="H22" i="4"/>
  <c r="C23" i="3" s="1"/>
  <c r="I21" i="4"/>
  <c r="H21" i="4"/>
  <c r="L22" i="4" s="1"/>
  <c r="I20" i="4"/>
  <c r="H20" i="4"/>
  <c r="C21" i="3" s="1"/>
  <c r="I19" i="4"/>
  <c r="M19" i="4" s="1"/>
  <c r="H19" i="4"/>
  <c r="L19" i="4" s="1"/>
  <c r="I18" i="4"/>
  <c r="H18" i="4"/>
  <c r="M17" i="4"/>
  <c r="I17" i="4"/>
  <c r="D18" i="3" s="1"/>
  <c r="H17" i="4"/>
  <c r="L17" i="4" s="1"/>
  <c r="I16" i="4"/>
  <c r="M16" i="4" s="1"/>
  <c r="H16" i="4"/>
  <c r="L16" i="4" s="1"/>
  <c r="I15" i="4"/>
  <c r="J15" i="4" s="1"/>
  <c r="H15" i="4"/>
  <c r="I14" i="4"/>
  <c r="M14" i="4" s="1"/>
  <c r="H14" i="4"/>
  <c r="C15" i="3" s="1"/>
  <c r="I13" i="4"/>
  <c r="H13" i="4"/>
  <c r="I12" i="4"/>
  <c r="M12" i="4" s="1"/>
  <c r="H12" i="4"/>
  <c r="I11" i="4"/>
  <c r="H11" i="4"/>
  <c r="I10" i="4"/>
  <c r="M10" i="4" s="1"/>
  <c r="H10" i="4"/>
  <c r="L10" i="4" s="1"/>
  <c r="I9" i="4"/>
  <c r="J9" i="4" s="1"/>
  <c r="H9" i="4"/>
  <c r="I8" i="4"/>
  <c r="M8" i="4" s="1"/>
  <c r="H8" i="4"/>
  <c r="M7" i="4"/>
  <c r="I7" i="4"/>
  <c r="H7" i="4"/>
  <c r="I6" i="4"/>
  <c r="H6" i="4"/>
  <c r="C7" i="3" s="1"/>
  <c r="B3" i="4"/>
  <c r="L51" i="3"/>
  <c r="L50" i="3"/>
  <c r="D43" i="3"/>
  <c r="B43" i="3"/>
  <c r="C42" i="3"/>
  <c r="B42" i="3"/>
  <c r="C41" i="3"/>
  <c r="B41" i="3"/>
  <c r="D40" i="3"/>
  <c r="B40" i="3"/>
  <c r="D39" i="3"/>
  <c r="B39" i="3"/>
  <c r="D38" i="3"/>
  <c r="C38" i="3"/>
  <c r="B38" i="3"/>
  <c r="D37" i="3"/>
  <c r="B37" i="3"/>
  <c r="C36" i="3"/>
  <c r="B36" i="3"/>
  <c r="D35" i="3"/>
  <c r="C35" i="3"/>
  <c r="B35" i="3"/>
  <c r="D34" i="3"/>
  <c r="C34" i="3"/>
  <c r="B34" i="3"/>
  <c r="D33" i="3"/>
  <c r="B33" i="3"/>
  <c r="D32" i="3"/>
  <c r="C32" i="3"/>
  <c r="B32" i="3"/>
  <c r="D31" i="3"/>
  <c r="B31" i="3"/>
  <c r="D30" i="3"/>
  <c r="C30" i="3"/>
  <c r="B30" i="3"/>
  <c r="D29" i="3"/>
  <c r="B29" i="3"/>
  <c r="C28" i="3"/>
  <c r="B28" i="3"/>
  <c r="D27" i="3"/>
  <c r="B27" i="3"/>
  <c r="D26" i="3"/>
  <c r="B26" i="3"/>
  <c r="D25" i="3"/>
  <c r="B25" i="3"/>
  <c r="D24" i="3"/>
  <c r="B24" i="3"/>
  <c r="D23" i="3"/>
  <c r="B23" i="3"/>
  <c r="D22" i="3"/>
  <c r="C22" i="3"/>
  <c r="B22" i="3"/>
  <c r="D21" i="3"/>
  <c r="B21" i="3"/>
  <c r="C20" i="3"/>
  <c r="B20" i="3"/>
  <c r="D19" i="3"/>
  <c r="C19" i="3"/>
  <c r="B19" i="3"/>
  <c r="C18" i="3"/>
  <c r="B18" i="3"/>
  <c r="C17" i="3"/>
  <c r="B17" i="3"/>
  <c r="D16" i="3"/>
  <c r="C16" i="3"/>
  <c r="B16" i="3"/>
  <c r="B15" i="3"/>
  <c r="C14" i="3"/>
  <c r="B14" i="3"/>
  <c r="C13" i="3"/>
  <c r="B13" i="3"/>
  <c r="C12" i="3"/>
  <c r="B12" i="3"/>
  <c r="D11" i="3"/>
  <c r="C11" i="3"/>
  <c r="B11" i="3"/>
  <c r="C10" i="3"/>
  <c r="B10" i="3"/>
  <c r="D9" i="3"/>
  <c r="C9" i="3"/>
  <c r="B9" i="3"/>
  <c r="D8" i="3"/>
  <c r="C8" i="3"/>
  <c r="B8" i="3"/>
  <c r="D7" i="3"/>
  <c r="B7" i="3"/>
  <c r="D4" i="3"/>
  <c r="L30" i="2"/>
  <c r="T30" i="2" s="1"/>
  <c r="K30" i="2"/>
  <c r="J30" i="2"/>
  <c r="R30" i="2" s="1"/>
  <c r="L29" i="2"/>
  <c r="K29" i="2"/>
  <c r="S29" i="2" s="1"/>
  <c r="J29" i="2"/>
  <c r="L28" i="2"/>
  <c r="T28" i="2" s="1"/>
  <c r="K28" i="2"/>
  <c r="S28" i="2" s="1"/>
  <c r="J28" i="2"/>
  <c r="R28" i="2" s="1"/>
  <c r="L27" i="2"/>
  <c r="K27" i="2"/>
  <c r="S27" i="2" s="1"/>
  <c r="J27" i="2"/>
  <c r="L26" i="2"/>
  <c r="T26" i="2" s="1"/>
  <c r="K26" i="2"/>
  <c r="J26" i="2"/>
  <c r="R26" i="2" s="1"/>
  <c r="L25" i="2"/>
  <c r="T25" i="2" s="1"/>
  <c r="K25" i="2"/>
  <c r="S25" i="2" s="1"/>
  <c r="J25" i="2"/>
  <c r="L24" i="2"/>
  <c r="T24" i="2" s="1"/>
  <c r="K24" i="2"/>
  <c r="J24" i="2"/>
  <c r="R24" i="2" s="1"/>
  <c r="L23" i="2"/>
  <c r="K23" i="2"/>
  <c r="S23" i="2" s="1"/>
  <c r="J23" i="2"/>
  <c r="R23" i="2" s="1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S20" i="2" s="1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T17" i="2" s="1"/>
  <c r="K17" i="2"/>
  <c r="S17" i="2" s="1"/>
  <c r="J17" i="2"/>
  <c r="L16" i="2"/>
  <c r="T16" i="2" s="1"/>
  <c r="K16" i="2"/>
  <c r="J16" i="2"/>
  <c r="R16" i="2" s="1"/>
  <c r="L15" i="2"/>
  <c r="K15" i="2"/>
  <c r="S15" i="2" s="1"/>
  <c r="J15" i="2"/>
  <c r="R15" i="2" s="1"/>
  <c r="L14" i="2"/>
  <c r="T14" i="2" s="1"/>
  <c r="K14" i="2"/>
  <c r="J14" i="2"/>
  <c r="R14" i="2" s="1"/>
  <c r="L13" i="2"/>
  <c r="K13" i="2"/>
  <c r="S13" i="2" s="1"/>
  <c r="J13" i="2"/>
  <c r="L12" i="2"/>
  <c r="T12" i="2" s="1"/>
  <c r="K12" i="2"/>
  <c r="S12" i="2" s="1"/>
  <c r="J12" i="2"/>
  <c r="R12" i="2" s="1"/>
  <c r="L11" i="2"/>
  <c r="K11" i="2"/>
  <c r="S11" i="2" s="1"/>
  <c r="J11" i="2"/>
  <c r="L10" i="2"/>
  <c r="T10" i="2" s="1"/>
  <c r="K10" i="2"/>
  <c r="J10" i="2"/>
  <c r="R10" i="2" s="1"/>
  <c r="L9" i="2"/>
  <c r="T9" i="2" s="1"/>
  <c r="K9" i="2"/>
  <c r="S9" i="2" s="1"/>
  <c r="J9" i="2"/>
  <c r="L8" i="2"/>
  <c r="T8" i="2" s="1"/>
  <c r="K8" i="2"/>
  <c r="J8" i="2"/>
  <c r="R8" i="2" s="1"/>
  <c r="L7" i="2"/>
  <c r="K7" i="2"/>
  <c r="S7" i="2" s="1"/>
  <c r="J7" i="2"/>
  <c r="R7" i="2" s="1"/>
  <c r="L6" i="2"/>
  <c r="E6" i="1" s="1"/>
  <c r="K6" i="2"/>
  <c r="J6" i="2"/>
  <c r="E54" i="1"/>
  <c r="E53" i="1"/>
  <c r="D30" i="1"/>
  <c r="C30" i="1"/>
  <c r="B30" i="1"/>
  <c r="E29" i="1"/>
  <c r="C29" i="1"/>
  <c r="B29" i="1"/>
  <c r="B28" i="1"/>
  <c r="E27" i="1"/>
  <c r="D27" i="1"/>
  <c r="C27" i="1"/>
  <c r="B27" i="1"/>
  <c r="D26" i="1"/>
  <c r="C26" i="1"/>
  <c r="B26" i="1"/>
  <c r="B25" i="1"/>
  <c r="D24" i="1"/>
  <c r="B24" i="1"/>
  <c r="E23" i="1"/>
  <c r="D23" i="1"/>
  <c r="B23" i="1"/>
  <c r="D22" i="1"/>
  <c r="C22" i="1"/>
  <c r="B22" i="1"/>
  <c r="E21" i="1"/>
  <c r="C21" i="1"/>
  <c r="B21" i="1"/>
  <c r="B20" i="1"/>
  <c r="E19" i="1"/>
  <c r="D19" i="1"/>
  <c r="C19" i="1"/>
  <c r="B19" i="1"/>
  <c r="D18" i="1"/>
  <c r="C18" i="1"/>
  <c r="B18" i="1"/>
  <c r="C17" i="1"/>
  <c r="B17" i="1"/>
  <c r="D16" i="1"/>
  <c r="B16" i="1"/>
  <c r="E15" i="1"/>
  <c r="D15" i="1"/>
  <c r="B15" i="1"/>
  <c r="D14" i="1"/>
  <c r="C14" i="1"/>
  <c r="B14" i="1"/>
  <c r="E13" i="1"/>
  <c r="C13" i="1"/>
  <c r="B13" i="1"/>
  <c r="B12" i="1"/>
  <c r="E11" i="1"/>
  <c r="D11" i="1"/>
  <c r="C11" i="1"/>
  <c r="B11" i="1"/>
  <c r="D10" i="1"/>
  <c r="C10" i="1"/>
  <c r="B10" i="1"/>
  <c r="C9" i="1"/>
  <c r="B9" i="1"/>
  <c r="E8" i="1"/>
  <c r="D8" i="1"/>
  <c r="B8" i="1"/>
  <c r="E7" i="1"/>
  <c r="D7" i="1"/>
  <c r="B7" i="1"/>
  <c r="D6" i="1"/>
  <c r="C6" i="1"/>
  <c r="B6" i="1"/>
  <c r="C4" i="1"/>
  <c r="D15" i="3" l="1"/>
  <c r="D9" i="1"/>
  <c r="D13" i="1"/>
  <c r="D17" i="1"/>
  <c r="D21" i="1"/>
  <c r="D25" i="1"/>
  <c r="D29" i="1"/>
  <c r="D13" i="3"/>
  <c r="C24" i="3"/>
  <c r="C40" i="3"/>
  <c r="L7" i="4"/>
  <c r="M9" i="4"/>
  <c r="M13" i="4"/>
  <c r="L24" i="4"/>
  <c r="L31" i="4"/>
  <c r="C21" i="5"/>
  <c r="C45" i="5"/>
  <c r="J11" i="6"/>
  <c r="M15" i="6"/>
  <c r="L23" i="6"/>
  <c r="L34" i="6"/>
  <c r="M38" i="6"/>
  <c r="D14" i="7"/>
  <c r="D22" i="7"/>
  <c r="D26" i="7"/>
  <c r="D42" i="7"/>
  <c r="L11" i="8"/>
  <c r="M17" i="8"/>
  <c r="L21" i="8"/>
  <c r="J42" i="8"/>
  <c r="C22" i="9"/>
  <c r="D27" i="9"/>
  <c r="J14" i="10"/>
  <c r="M29" i="10"/>
  <c r="L37" i="10"/>
  <c r="M40" i="10"/>
  <c r="E9" i="1"/>
  <c r="E17" i="1"/>
  <c r="E25" i="1"/>
  <c r="P6" i="2"/>
  <c r="R9" i="2"/>
  <c r="T11" i="2"/>
  <c r="S14" i="2"/>
  <c r="R17" i="2"/>
  <c r="T19" i="2"/>
  <c r="S22" i="2"/>
  <c r="R25" i="2"/>
  <c r="T27" i="2"/>
  <c r="S30" i="2"/>
  <c r="C43" i="3"/>
  <c r="J7" i="4"/>
  <c r="J17" i="4"/>
  <c r="J20" i="4"/>
  <c r="J31" i="4"/>
  <c r="J41" i="4"/>
  <c r="C8" i="5"/>
  <c r="D13" i="5"/>
  <c r="C32" i="5"/>
  <c r="D37" i="5"/>
  <c r="L12" i="6"/>
  <c r="M30" i="6"/>
  <c r="J34" i="6"/>
  <c r="M14" i="8"/>
  <c r="D14" i="9"/>
  <c r="L8" i="10"/>
  <c r="L11" i="10"/>
  <c r="L15" i="10"/>
  <c r="M18" i="10"/>
  <c r="J22" i="10"/>
  <c r="L26" i="10"/>
  <c r="M37" i="10"/>
  <c r="K14" i="12"/>
  <c r="K22" i="12"/>
  <c r="K30" i="12"/>
  <c r="K38" i="12"/>
  <c r="K46" i="12"/>
  <c r="C16" i="1"/>
  <c r="D14" i="3"/>
  <c r="C25" i="3"/>
  <c r="C33" i="3"/>
  <c r="L8" i="4"/>
  <c r="J11" i="4"/>
  <c r="L15" i="4"/>
  <c r="L18" i="4"/>
  <c r="M21" i="4"/>
  <c r="J28" i="4"/>
  <c r="J35" i="4"/>
  <c r="M42" i="4"/>
  <c r="D19" i="5"/>
  <c r="D35" i="5"/>
  <c r="D43" i="5"/>
  <c r="J9" i="6"/>
  <c r="L13" i="6"/>
  <c r="L17" i="6"/>
  <c r="M20" i="6"/>
  <c r="L28" i="6"/>
  <c r="M31" i="6"/>
  <c r="L39" i="6"/>
  <c r="M8" i="8"/>
  <c r="L19" i="8"/>
  <c r="M22" i="8"/>
  <c r="J29" i="8"/>
  <c r="J36" i="8"/>
  <c r="D12" i="9"/>
  <c r="M19" i="10"/>
  <c r="J23" i="10"/>
  <c r="L28" i="10"/>
  <c r="L31" i="10"/>
  <c r="M34" i="10"/>
  <c r="J41" i="10"/>
  <c r="K8" i="12"/>
  <c r="K16" i="12"/>
  <c r="K24" i="12"/>
  <c r="K32" i="12"/>
  <c r="K40" i="12"/>
  <c r="K48" i="12"/>
  <c r="C8" i="1"/>
  <c r="C12" i="1"/>
  <c r="D12" i="1"/>
  <c r="D17" i="3"/>
  <c r="D41" i="3"/>
  <c r="M11" i="4"/>
  <c r="M18" i="4"/>
  <c r="J25" i="4"/>
  <c r="L30" i="4"/>
  <c r="J39" i="4"/>
  <c r="D30" i="5"/>
  <c r="D38" i="5"/>
  <c r="L11" i="6"/>
  <c r="L22" i="6"/>
  <c r="L25" i="6"/>
  <c r="M28" i="6"/>
  <c r="J35" i="6"/>
  <c r="M39" i="6"/>
  <c r="D12" i="7"/>
  <c r="D28" i="7"/>
  <c r="L9" i="8"/>
  <c r="M12" i="8"/>
  <c r="J26" i="8"/>
  <c r="L31" i="8"/>
  <c r="M34" i="8"/>
  <c r="L37" i="8"/>
  <c r="M40" i="8"/>
  <c r="D31" i="9"/>
  <c r="M16" i="10"/>
  <c r="L24" i="10"/>
  <c r="M27" i="10"/>
  <c r="L36" i="10"/>
  <c r="L42" i="10"/>
  <c r="K9" i="12"/>
  <c r="K17" i="12"/>
  <c r="K25" i="12"/>
  <c r="K33" i="12"/>
  <c r="K41" i="12"/>
  <c r="K49" i="12"/>
  <c r="C20" i="1"/>
  <c r="C24" i="1"/>
  <c r="C28" i="1"/>
  <c r="D20" i="1"/>
  <c r="D28" i="1"/>
  <c r="E10" i="1"/>
  <c r="E12" i="1"/>
  <c r="E14" i="1"/>
  <c r="E16" i="1"/>
  <c r="E18" i="1"/>
  <c r="E20" i="1"/>
  <c r="E22" i="1"/>
  <c r="E24" i="1"/>
  <c r="E26" i="1"/>
  <c r="E28" i="1"/>
  <c r="E30" i="1"/>
  <c r="T7" i="2"/>
  <c r="S10" i="2"/>
  <c r="R13" i="2"/>
  <c r="T15" i="2"/>
  <c r="S18" i="2"/>
  <c r="R21" i="2"/>
  <c r="T23" i="2"/>
  <c r="S26" i="2"/>
  <c r="R29" i="2"/>
  <c r="D12" i="3"/>
  <c r="D20" i="3"/>
  <c r="D28" i="3"/>
  <c r="D36" i="3"/>
  <c r="L9" i="4"/>
  <c r="J12" i="4"/>
  <c r="M29" i="4"/>
  <c r="J36" i="4"/>
  <c r="L40" i="4"/>
  <c r="D9" i="5"/>
  <c r="D17" i="5"/>
  <c r="D41" i="5"/>
  <c r="J6" i="6"/>
  <c r="J10" i="6"/>
  <c r="L18" i="6"/>
  <c r="J21" i="6"/>
  <c r="J25" i="6"/>
  <c r="L29" i="6"/>
  <c r="M33" i="6"/>
  <c r="L36" i="6"/>
  <c r="L27" i="8"/>
  <c r="M30" i="8"/>
  <c r="L41" i="8"/>
  <c r="D18" i="9"/>
  <c r="J6" i="10"/>
  <c r="J13" i="10"/>
  <c r="M24" i="10"/>
  <c r="M42" i="10"/>
  <c r="K10" i="12"/>
  <c r="K50" i="12"/>
  <c r="L26" i="4"/>
  <c r="D33" i="7"/>
  <c r="C24" i="9"/>
  <c r="C7" i="1"/>
  <c r="C15" i="1"/>
  <c r="C23" i="1"/>
  <c r="C25" i="1"/>
  <c r="S8" i="2"/>
  <c r="R11" i="2"/>
  <c r="T13" i="2"/>
  <c r="S16" i="2"/>
  <c r="R19" i="2"/>
  <c r="T21" i="2"/>
  <c r="S24" i="2"/>
  <c r="R27" i="2"/>
  <c r="T29" i="2"/>
  <c r="D10" i="3"/>
  <c r="J6" i="4"/>
  <c r="L14" i="4"/>
  <c r="J19" i="4"/>
  <c r="J23" i="4"/>
  <c r="M26" i="4"/>
  <c r="L34" i="4"/>
  <c r="C10" i="5"/>
  <c r="D15" i="5"/>
  <c r="D31" i="5"/>
  <c r="C34" i="5"/>
  <c r="D39" i="5"/>
  <c r="J22" i="6"/>
  <c r="J26" i="6"/>
  <c r="J33" i="6"/>
  <c r="M44" i="6"/>
  <c r="J10" i="8"/>
  <c r="M13" i="8"/>
  <c r="L18" i="8"/>
  <c r="M20" i="8"/>
  <c r="D16" i="9"/>
  <c r="C35" i="9"/>
  <c r="D40" i="9"/>
  <c r="J7" i="10"/>
  <c r="J36" i="10"/>
  <c r="K12" i="12"/>
  <c r="K20" i="12"/>
  <c r="K28" i="12"/>
  <c r="K36" i="12"/>
  <c r="K44" i="12"/>
  <c r="L12" i="10"/>
  <c r="L20" i="10"/>
  <c r="M23" i="10"/>
  <c r="M39" i="10"/>
  <c r="L17" i="10"/>
  <c r="M28" i="10"/>
  <c r="L41" i="10"/>
  <c r="M9" i="10"/>
  <c r="J11" i="10"/>
  <c r="L14" i="10"/>
  <c r="M17" i="10"/>
  <c r="J19" i="10"/>
  <c r="L22" i="10"/>
  <c r="M25" i="10"/>
  <c r="J27" i="10"/>
  <c r="L30" i="10"/>
  <c r="M33" i="10"/>
  <c r="J35" i="10"/>
  <c r="L38" i="10"/>
  <c r="M41" i="10"/>
  <c r="J8" i="10"/>
  <c r="M14" i="10"/>
  <c r="J16" i="10"/>
  <c r="M22" i="10"/>
  <c r="J24" i="10"/>
  <c r="L27" i="10"/>
  <c r="M30" i="10"/>
  <c r="J32" i="10"/>
  <c r="L35" i="10"/>
  <c r="M38" i="10"/>
  <c r="J40" i="10"/>
  <c r="M15" i="10"/>
  <c r="L25" i="10"/>
  <c r="M11" i="10"/>
  <c r="J21" i="10"/>
  <c r="J10" i="10"/>
  <c r="L13" i="10"/>
  <c r="J18" i="10"/>
  <c r="J26" i="10"/>
  <c r="L29" i="10"/>
  <c r="J34" i="10"/>
  <c r="J42" i="10"/>
  <c r="M20" i="10"/>
  <c r="M36" i="10"/>
  <c r="M31" i="10"/>
  <c r="L33" i="10"/>
  <c r="L10" i="8"/>
  <c r="M21" i="8"/>
  <c r="L26" i="8"/>
  <c r="L42" i="8"/>
  <c r="M10" i="8"/>
  <c r="J12" i="8"/>
  <c r="L15" i="8"/>
  <c r="M18" i="8"/>
  <c r="J20" i="8"/>
  <c r="L23" i="8"/>
  <c r="M26" i="8"/>
  <c r="M7" i="8"/>
  <c r="J9" i="8"/>
  <c r="L12" i="8"/>
  <c r="M15" i="8"/>
  <c r="J17" i="8"/>
  <c r="L20" i="8"/>
  <c r="M23" i="8"/>
  <c r="J25" i="8"/>
  <c r="L28" i="8"/>
  <c r="M31" i="8"/>
  <c r="J33" i="8"/>
  <c r="L36" i="8"/>
  <c r="M39" i="8"/>
  <c r="J41" i="8"/>
  <c r="J14" i="8"/>
  <c r="L17" i="8"/>
  <c r="J22" i="8"/>
  <c r="M28" i="8"/>
  <c r="J30" i="8"/>
  <c r="L33" i="8"/>
  <c r="M36" i="8"/>
  <c r="J38" i="8"/>
  <c r="L38" i="8"/>
  <c r="J16" i="8"/>
  <c r="J40" i="8"/>
  <c r="M19" i="8"/>
  <c r="M27" i="8"/>
  <c r="M35" i="8"/>
  <c r="M29" i="8"/>
  <c r="M37" i="8"/>
  <c r="L30" i="8"/>
  <c r="M33" i="8"/>
  <c r="M41" i="8"/>
  <c r="J8" i="8"/>
  <c r="J24" i="8"/>
  <c r="J32" i="8"/>
  <c r="J32" i="6"/>
  <c r="L16" i="6"/>
  <c r="M19" i="6"/>
  <c r="M27" i="6"/>
  <c r="J29" i="6"/>
  <c r="L32" i="6"/>
  <c r="M35" i="6"/>
  <c r="J37" i="6"/>
  <c r="L40" i="6"/>
  <c r="M43" i="6"/>
  <c r="L21" i="6"/>
  <c r="L14" i="6"/>
  <c r="J8" i="6"/>
  <c r="L19" i="6"/>
  <c r="J24" i="6"/>
  <c r="L35" i="6"/>
  <c r="M11" i="6"/>
  <c r="L24" i="6"/>
  <c r="J18" i="6"/>
  <c r="M32" i="6"/>
  <c r="J42" i="6"/>
  <c r="J7" i="6"/>
  <c r="L10" i="6"/>
  <c r="M13" i="6"/>
  <c r="J15" i="6"/>
  <c r="M21" i="6"/>
  <c r="J23" i="6"/>
  <c r="L26" i="6"/>
  <c r="J31" i="6"/>
  <c r="M37" i="6"/>
  <c r="J39" i="6"/>
  <c r="L42" i="6"/>
  <c r="M9" i="6"/>
  <c r="L30" i="6"/>
  <c r="L38" i="6"/>
  <c r="J40" i="6"/>
  <c r="L8" i="6"/>
  <c r="M10" i="6"/>
  <c r="J12" i="6"/>
  <c r="J20" i="6"/>
  <c r="M26" i="6"/>
  <c r="J28" i="6"/>
  <c r="M34" i="6"/>
  <c r="J36" i="6"/>
  <c r="J44" i="6"/>
  <c r="M41" i="6"/>
  <c r="J16" i="6"/>
  <c r="M22" i="6"/>
  <c r="M16" i="6"/>
  <c r="M24" i="6"/>
  <c r="M14" i="6"/>
  <c r="L12" i="4"/>
  <c r="M15" i="4"/>
  <c r="L20" i="4"/>
  <c r="M23" i="4"/>
  <c r="L28" i="4"/>
  <c r="M31" i="4"/>
  <c r="L36" i="4"/>
  <c r="M39" i="4"/>
  <c r="J14" i="4"/>
  <c r="M20" i="4"/>
  <c r="J22" i="4"/>
  <c r="L25" i="4"/>
  <c r="M28" i="4"/>
  <c r="J30" i="4"/>
  <c r="L33" i="4"/>
  <c r="M36" i="4"/>
  <c r="J38" i="4"/>
  <c r="L41" i="4"/>
  <c r="M41" i="4"/>
  <c r="J8" i="4"/>
  <c r="L11" i="4"/>
  <c r="J16" i="4"/>
  <c r="J24" i="4"/>
  <c r="L27" i="4"/>
  <c r="J32" i="4"/>
  <c r="J40" i="4"/>
  <c r="J13" i="4"/>
  <c r="J21" i="4"/>
  <c r="J29" i="4"/>
  <c r="J37" i="4"/>
  <c r="J10" i="4"/>
  <c r="L13" i="4"/>
  <c r="J18" i="4"/>
  <c r="L21" i="4"/>
  <c r="J26" i="4"/>
  <c r="L29" i="4"/>
  <c r="M32" i="4"/>
  <c r="J34" i="4"/>
  <c r="L37" i="4"/>
  <c r="J42" i="4"/>
  <c r="O8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7" i="2"/>
  <c r="O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10" i="2"/>
  <c r="O6" i="2"/>
</calcChain>
</file>

<file path=xl/sharedStrings.xml><?xml version="1.0" encoding="utf-8"?>
<sst xmlns="http://schemas.openxmlformats.org/spreadsheetml/2006/main" count="1316" uniqueCount="421">
  <si>
    <t>Preferred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</si>
  <si>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</si>
  <si>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</si>
  <si>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</si>
  <si>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</si>
  <si>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</si>
  <si>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</si>
  <si>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</si>
  <si>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</si>
  <si>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</si>
  <si>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</si>
  <si>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</si>
  <si>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</si>
  <si>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</si>
  <si>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6.375%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</si>
  <si>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</si>
  <si>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</si>
  <si>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</si>
  <si>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</si>
  <si>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</si>
  <si>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</si>
  <si>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</si>
  <si>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</si>
  <si>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</si>
  <si>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</si>
  <si>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</si>
  <si>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</si>
  <si>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</si>
  <si>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</si>
  <si>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</si>
  <si>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</si>
  <si>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</si>
  <si>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</si>
  <si>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</si>
  <si>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</si>
  <si>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</si>
  <si>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</si>
  <si>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</si>
  <si>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</si>
  <si>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</si>
  <si>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</si>
  <si>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</si>
  <si>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</si>
  <si>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</si>
  <si>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</si>
  <si>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</si>
  <si>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</si>
  <si>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</si>
  <si>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</si>
  <si>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</si>
  <si>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</si>
  <si>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- 8PM EST</t>
  </si>
  <si>
    <t>Minimum Loan</t>
  </si>
  <si>
    <t>1099 - 1 Year or Full Doc 1 YR</t>
  </si>
  <si>
    <t>NMLS# 75597</t>
  </si>
  <si>
    <t>Max Loan Size</t>
  </si>
  <si>
    <t>40 or 30 Year Interest Only</t>
  </si>
  <si>
    <t>FEES</t>
  </si>
  <si>
    <t>Unavailable Flex Supreme (No Exceptions)</t>
  </si>
  <si>
    <t>2 Unit</t>
  </si>
  <si>
    <t>DEL: Purchase Fee $595. NDC: Purchase $495 + Admin $500</t>
  </si>
  <si>
    <t>Asset Utilization Suplimental</t>
  </si>
  <si>
    <t>3-4 Unit</t>
  </si>
  <si>
    <t>DEL / NDC:  Tax Service Fee: $100, MERS Fee: $150</t>
  </si>
  <si>
    <t>P&amp;L Only or P&amp;L with 2 Mos Bank Statements</t>
  </si>
  <si>
    <t>12-months Bank Statements</t>
  </si>
  <si>
    <t>DEL / NDC CDA: $150 (If SSR is &gt;2.5% only)</t>
  </si>
  <si>
    <t>Max Properties Financed &gt; 4</t>
  </si>
  <si>
    <t>Warrantable Condo</t>
  </si>
  <si>
    <t xml:space="preserve">State Licensing </t>
  </si>
  <si>
    <t>No ITIN's, or Foreign Nationals</t>
  </si>
  <si>
    <t>Investment</t>
  </si>
  <si>
    <t>All States except HI (Unless Delegated)</t>
  </si>
  <si>
    <t>NW Condos or Condotels</t>
  </si>
  <si>
    <t>Escrow Waiver (All States Except NY)****</t>
  </si>
  <si>
    <t>Mortgagee Clause</t>
  </si>
  <si>
    <t>Rural Properties (Primary only - max 70% Purch, R/T</t>
  </si>
  <si>
    <t>Escrow Waiver (NY Only)****</t>
  </si>
  <si>
    <t xml:space="preserve">NQM Funding, LLC ISAOA </t>
  </si>
  <si>
    <t>Declining markets reduce LTV 5%</t>
  </si>
  <si>
    <t>Property State NY/GA</t>
  </si>
  <si>
    <t>4800 N FEDERAL HWY BLDG E Suite 200</t>
  </si>
  <si>
    <t>See Matrices and Guidelines For Further Restrictions</t>
  </si>
  <si>
    <t>DTI &gt; 43.00% (Min 720 and Max 50.00)</t>
  </si>
  <si>
    <t>Boca Raton Florida 33431</t>
  </si>
  <si>
    <t>Min Price 98.00</t>
  </si>
  <si>
    <t>PPP Months</t>
  </si>
  <si>
    <t>LLPA</t>
  </si>
  <si>
    <t>Max Price</t>
  </si>
  <si>
    <t>0 (State Law Only)</t>
  </si>
  <si>
    <t>6 Mos PPP</t>
  </si>
  <si>
    <t>Owner Occupied and 2nd Homes not available in MD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</si>
  <si>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</si>
  <si>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</si>
  <si>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</si>
  <si>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</si>
  <si>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</si>
  <si>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</si>
  <si>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</si>
  <si>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</si>
  <si>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</si>
  <si>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</si>
  <si>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</si>
  <si>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</si>
  <si>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</si>
  <si>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</si>
  <si>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</si>
  <si>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</si>
  <si>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</si>
  <si>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</si>
  <si>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</si>
  <si>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</si>
  <si>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</si>
  <si>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</si>
  <si>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</si>
  <si>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</si>
  <si>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</si>
  <si>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Preferred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</si>
  <si>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</si>
  <si>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</si>
  <si>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</si>
  <si>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</si>
  <si>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</si>
  <si>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</si>
  <si>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</si>
  <si>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</si>
  <si>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</si>
  <si>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</si>
  <si>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</si>
  <si>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</si>
  <si>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</si>
  <si>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DEL: Purchase Fee $595. NDC: Purchase Fee $495 + Admin Fee $500</t>
  </si>
  <si>
    <t>DSCR                              (Min 1.0, 1.25 FTHB)</t>
  </si>
  <si>
    <t>1.0 - 1.14</t>
  </si>
  <si>
    <t>DEL / NDC: Tax Service $100, MERS $150.  CDA $150 (If SSR &gt; 2.5% only)</t>
  </si>
  <si>
    <t>&gt;1.15 STR Does not Apply</t>
  </si>
  <si>
    <t>STR</t>
  </si>
  <si>
    <t>Minimum 1.00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</si>
  <si>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</si>
  <si>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</si>
  <si>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</si>
  <si>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</si>
  <si>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</si>
  <si>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</si>
  <si>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</si>
  <si>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</si>
  <si>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</si>
  <si>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</si>
  <si>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</si>
  <si>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</si>
  <si>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</si>
  <si>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</si>
  <si>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</si>
  <si>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</si>
  <si>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</si>
  <si>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</si>
  <si>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</si>
  <si>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</si>
  <si>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</si>
  <si>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</si>
  <si>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</si>
  <si>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</si>
  <si>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</si>
  <si>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</si>
  <si>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</si>
  <si>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</si>
  <si>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</si>
  <si>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</si>
  <si>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</si>
  <si>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</si>
  <si>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</si>
  <si>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</si>
  <si>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</si>
  <si>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t>Property State (GA,NY)</t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</si>
  <si>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</si>
  <si>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</si>
  <si>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</si>
  <si>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AK, MN, NH, and NM: Penalties not permitted. PA 1-2 Units &amp; &gt; $278,204. CO 5% </t>
  </si>
  <si>
    <t xml:space="preserve">MD max 2% for 36 mos. MI 1% 36 mos.  OH 5%  </t>
  </si>
  <si>
    <t>MS declining only 5/4/3/2/1, RI 2%,  WI 5%</t>
  </si>
  <si>
    <t>Rates</t>
  </si>
  <si>
    <t>Min rate after adjustments is 6.374%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</si>
  <si>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</si>
  <si>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</si>
  <si>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</si>
  <si>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</si>
  <si>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</si>
  <si>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</si>
  <si>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</si>
  <si>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</si>
  <si>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</si>
  <si>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</si>
  <si>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</si>
  <si>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</si>
  <si>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</si>
  <si>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</si>
  <si>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</si>
  <si>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</si>
  <si>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</si>
  <si>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</si>
  <si>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</si>
  <si>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</si>
  <si>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</si>
  <si>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103.50 [Non Super Jumbo]/ 101.00 [Super Jumbo]</t>
  </si>
  <si>
    <t>Min rate after adjustments is 6.374% Min Rate for ITIN 7.374%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</si>
  <si>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</si>
  <si>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</si>
  <si>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</si>
  <si>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</si>
  <si>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</si>
  <si>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</si>
  <si>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</si>
  <si>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</si>
  <si>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</si>
  <si>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</si>
  <si>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</si>
  <si>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</si>
  <si>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</si>
  <si>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</si>
  <si>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</si>
  <si>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</si>
  <si>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</si>
  <si>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&lt; 150,000</t>
  </si>
  <si>
    <t>Phone Number: 561.886.0300</t>
  </si>
  <si>
    <t>&gt; 600,000</t>
  </si>
  <si>
    <t>DEL / NDC Tax Service $100, MERS $150. CDA $150 (If SSR is &gt;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</si>
  <si>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</si>
  <si>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</si>
  <si>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</si>
  <si>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</si>
  <si>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</si>
  <si>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</si>
  <si>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</si>
  <si>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</si>
  <si>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</si>
  <si>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</si>
  <si>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</si>
  <si>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</si>
  <si>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</si>
  <si>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</si>
  <si>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</si>
  <si>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</si>
  <si>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</si>
  <si>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</si>
  <si>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</si>
  <si>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</si>
  <si>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</si>
  <si>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 or Co-op***  (Co-ops Delegated only)</t>
  </si>
  <si>
    <t>BK/SS/NOD/DIL &lt; 48 &gt; 36</t>
  </si>
  <si>
    <t>Condotel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</si>
  <si>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</si>
  <si>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</si>
  <si>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</si>
  <si>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</si>
  <si>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</si>
  <si>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640 OO, and min $125k, and Not available in MD)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</si>
  <si>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</si>
  <si>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</si>
  <si>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</si>
  <si>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</si>
  <si>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</si>
  <si>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</si>
  <si>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</si>
  <si>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</si>
  <si>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</si>
  <si>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</si>
  <si>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</si>
  <si>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</si>
  <si>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t>Manufactured Housing (Min 680, no IO or Inv, &amp; Delegated only)</t>
  </si>
  <si>
    <t>DTI</t>
  </si>
  <si>
    <t>DTI &gt; 43</t>
  </si>
  <si>
    <t xml:space="preserve">DTI &gt; 50 </t>
  </si>
  <si>
    <t>PNL Only</t>
  </si>
  <si>
    <t>FICO&gt;=680 @ Max 75%, &gt;=700 @ Max 80% (Unavailable w/ Express)</t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</si>
  <si>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</si>
  <si>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</si>
  <si>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</si>
  <si>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</si>
  <si>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</si>
  <si>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</si>
  <si>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</si>
  <si>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>DEL: Purchase Fee: $595. NDC: Purchase Fee $495 + Admin Fee $500</t>
  </si>
  <si>
    <t>620 - 639</t>
  </si>
  <si>
    <t>DEL / NDC: Tax Service $100, MERS $150, CDA: $150 (If SSR &gt; 2.5% only)</t>
  </si>
  <si>
    <t>600-619</t>
  </si>
  <si>
    <t>DSCR</t>
  </si>
  <si>
    <t xml:space="preserve"> No Ratio &lt;.75</t>
  </si>
  <si>
    <t>.75 - .99</t>
  </si>
  <si>
    <t>&gt; 1.15 (STR's do not apply)</t>
  </si>
  <si>
    <t>Foreign National &gt; = 1.0</t>
  </si>
  <si>
    <t>Minimum 1.00</t>
  </si>
  <si>
    <t>&lt; 100,000</t>
  </si>
  <si>
    <t>2-1 Buydown (Min 680 &amp; Min .75 DSCR)</t>
  </si>
  <si>
    <t>Purchase (Max 85%) / Rate &amp; Term (Max 80%)</t>
  </si>
  <si>
    <t>Condotel (Min .75 DSCR)</t>
  </si>
  <si>
    <t>Non-Warrantable</t>
  </si>
  <si>
    <t>Exception</t>
  </si>
  <si>
    <t>Min rate after adjustments is 6.374%, except Mixed Use/Foreign Nat/5-10 Unit Min is 7.124%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</si>
  <si>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</si>
  <si>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</si>
  <si>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</si>
  <si>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</si>
  <si>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</si>
  <si>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</si>
  <si>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</si>
  <si>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</si>
  <si>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</si>
  <si>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t>Property State (GA/NY)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</si>
  <si>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</si>
  <si>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</si>
  <si>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</si>
  <si>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</si>
  <si>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</si>
  <si>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</si>
  <si>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All States except HI (Unless Delegated) Not available in Orange County, NY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</si>
  <si>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</si>
  <si>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</si>
  <si>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</si>
  <si>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</si>
  <si>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</si>
  <si>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</si>
  <si>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</si>
  <si>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</si>
  <si>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</si>
  <si>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</si>
  <si>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</si>
  <si>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</si>
  <si>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</si>
  <si>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</si>
  <si>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</si>
  <si>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t>States</t>
  </si>
  <si>
    <t>GA,NY</t>
  </si>
  <si>
    <t>Minimum Rates</t>
  </si>
  <si>
    <t>Minimum Price is 98.00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</si>
  <si>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</si>
  <si>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</si>
  <si>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</si>
  <si>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</si>
  <si>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</si>
  <si>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</si>
  <si>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</si>
  <si>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</si>
  <si>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</si>
  <si>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</si>
  <si>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</si>
  <si>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</si>
  <si>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</si>
  <si>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</si>
  <si>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</si>
  <si>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9.625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</si>
  <si>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</si>
  <si>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</si>
  <si>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</si>
  <si>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</si>
  <si>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</si>
  <si>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</si>
  <si>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</si>
  <si>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</si>
  <si>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</si>
  <si>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</si>
  <si>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</si>
  <si>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DEL / NDC: Tax Service Fee: $100, MERS Fee: $150</t>
  </si>
  <si>
    <t>20 Year Term</t>
  </si>
  <si>
    <t>25 Year Term</t>
  </si>
  <si>
    <t>DEL / NDC:  CDA: $150 (If SSR is &gt;2.5% only)</t>
  </si>
  <si>
    <t>30 Year Term</t>
  </si>
  <si>
    <t xml:space="preserve">State Restrictions </t>
  </si>
  <si>
    <t>Not permitted in:  MD,MS,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</si>
  <si>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</si>
  <si>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</si>
  <si>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</si>
  <si>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</si>
  <si>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</si>
  <si>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</si>
  <si>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</si>
  <si>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</si>
  <si>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</si>
  <si>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</si>
  <si>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</si>
  <si>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</si>
  <si>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</si>
  <si>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</si>
  <si>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</si>
  <si>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</si>
  <si>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</si>
  <si>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</si>
  <si>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</si>
  <si>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</si>
  <si>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</si>
  <si>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</si>
  <si>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</si>
  <si>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</si>
  <si>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</si>
  <si>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</si>
  <si>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</si>
  <si>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</si>
  <si>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</si>
  <si>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</si>
  <si>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</si>
  <si>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</si>
  <si>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10Y Down 1</t>
  </si>
  <si>
    <t>10Y Down 9</t>
  </si>
  <si>
    <t>10 YR Flat</t>
  </si>
  <si>
    <t>Up 4.3</t>
  </si>
  <si>
    <t>10Y Down 4</t>
  </si>
  <si>
    <t>NA 700</t>
  </si>
  <si>
    <t>Incr STR min to 1.15</t>
  </si>
  <si>
    <t>Split out 9-10 Unit</t>
  </si>
  <si>
    <t>Full Stack Change in Bps</t>
  </si>
  <si>
    <t>Improved 5-8</t>
  </si>
  <si>
    <t>Worsened MU &amp; 9-10</t>
  </si>
  <si>
    <t>Supreme DSCR</t>
  </si>
  <si>
    <t>up 4.3</t>
  </si>
  <si>
    <t>Up7</t>
  </si>
  <si>
    <t>down 4.2</t>
  </si>
  <si>
    <t>MU Multi</t>
  </si>
  <si>
    <t>Worsen .25</t>
  </si>
  <si>
    <t>2ndLiens</t>
  </si>
  <si>
    <t>Down 10</t>
  </si>
  <si>
    <t>up 3</t>
  </si>
  <si>
    <t>up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</si>
</sst>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%"/>
    <numFmt numFmtId="170" formatCode="0.00000"/>
  </numFmts>
  <fonts count="6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.5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0" fontId="58" fillId="0" borderId="0" applyNumberFormat="0" applyFill="0" applyBorder="0" applyAlignment="0" applyProtection="0"/>
  </cellStyleXfs>
  <cellXfs count="97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3" fillId="5" borderId="16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0" fillId="5" borderId="0" xfId="0" applyFill="1"/>
    <xf numFmtId="165" fontId="10" fillId="3" borderId="16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4" fontId="11" fillId="5" borderId="31" xfId="0" applyNumberFormat="1" applyFont="1" applyFill="1" applyBorder="1" applyAlignment="1" applyProtection="1">
      <alignment horizontal="center" vertical="center"/>
      <protection hidden="1"/>
    </xf>
    <xf numFmtId="164" fontId="10" fillId="5" borderId="32" xfId="0" applyNumberFormat="1" applyFont="1" applyFill="1" applyBorder="1" applyAlignment="1">
      <alignment horizontal="center"/>
    </xf>
    <xf numFmtId="164" fontId="10" fillId="5" borderId="33" xfId="0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6" fontId="10" fillId="5" borderId="34" xfId="0" applyNumberFormat="1" applyFont="1" applyFill="1" applyBorder="1" applyAlignment="1">
      <alignment horizontal="center"/>
    </xf>
    <xf numFmtId="166" fontId="10" fillId="5" borderId="36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5" fontId="10" fillId="5" borderId="40" xfId="0" applyNumberFormat="1" applyFont="1" applyFill="1" applyBorder="1" applyAlignment="1">
      <alignment horizontal="center" vertical="center"/>
    </xf>
    <xf numFmtId="165" fontId="10" fillId="0" borderId="40" xfId="0" applyNumberFormat="1" applyFont="1" applyBorder="1" applyAlignment="1">
      <alignment horizontal="center" vertical="center"/>
    </xf>
    <xf numFmtId="165" fontId="13" fillId="3" borderId="40" xfId="0" applyNumberFormat="1" applyFont="1" applyFill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164" fontId="2" fillId="2" borderId="37" xfId="2" applyNumberFormat="1" applyFont="1" applyFill="1" applyBorder="1" applyAlignment="1">
      <alignment horizontal="center" vertical="center"/>
    </xf>
    <xf numFmtId="164" fontId="2" fillId="2" borderId="38" xfId="2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5" borderId="8" xfId="0" applyNumberFormat="1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0" fontId="8" fillId="5" borderId="21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5" fontId="8" fillId="5" borderId="37" xfId="0" applyNumberFormat="1" applyFont="1" applyFill="1" applyBorder="1" applyAlignment="1">
      <alignment horizontal="center" vertical="center"/>
    </xf>
    <xf numFmtId="165" fontId="8" fillId="5" borderId="38" xfId="0" applyNumberFormat="1" applyFont="1" applyFill="1" applyBorder="1" applyAlignment="1">
      <alignment horizontal="center" vertical="center"/>
    </xf>
    <xf numFmtId="165" fontId="8" fillId="5" borderId="39" xfId="0" applyNumberFormat="1" applyFont="1" applyFill="1" applyBorder="1" applyAlignment="1">
      <alignment horizontal="center" vertical="center"/>
    </xf>
    <xf numFmtId="165" fontId="10" fillId="5" borderId="22" xfId="0" applyNumberFormat="1" applyFont="1" applyFill="1" applyBorder="1" applyAlignment="1">
      <alignment horizontal="center" vertical="center"/>
    </xf>
    <xf numFmtId="165" fontId="8" fillId="5" borderId="21" xfId="0" applyNumberFormat="1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65" fontId="13" fillId="5" borderId="42" xfId="0" applyNumberFormat="1" applyFont="1" applyFill="1" applyBorder="1" applyAlignment="1">
      <alignment horizontal="center" vertical="center"/>
    </xf>
    <xf numFmtId="165" fontId="13" fillId="5" borderId="44" xfId="0" applyNumberFormat="1" applyFont="1" applyFill="1" applyBorder="1" applyAlignment="1">
      <alignment horizontal="center" vertical="center"/>
    </xf>
    <xf numFmtId="165" fontId="13" fillId="5" borderId="46" xfId="0" applyNumberFormat="1" applyFont="1" applyFill="1" applyBorder="1" applyAlignment="1">
      <alignment horizontal="center" vertical="center"/>
    </xf>
    <xf numFmtId="165" fontId="13" fillId="5" borderId="47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1" fillId="5" borderId="31" xfId="0" applyFont="1" applyFill="1" applyBorder="1"/>
    <xf numFmtId="2" fontId="21" fillId="5" borderId="32" xfId="0" applyNumberFormat="1" applyFont="1" applyFill="1" applyBorder="1"/>
    <xf numFmtId="14" fontId="21" fillId="5" borderId="32" xfId="0" quotePrefix="1" applyNumberFormat="1" applyFont="1" applyFill="1" applyBorder="1" applyAlignment="1">
      <alignment horizontal="center"/>
    </xf>
    <xf numFmtId="2" fontId="21" fillId="5" borderId="32" xfId="0" applyNumberFormat="1" applyFont="1" applyFill="1" applyBorder="1" applyAlignment="1">
      <alignment horizontal="center"/>
    </xf>
    <xf numFmtId="0" fontId="0" fillId="3" borderId="48" xfId="0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2" fillId="2" borderId="13" xfId="0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3" fillId="0" borderId="0" xfId="0" applyFont="1"/>
    <xf numFmtId="164" fontId="24" fillId="5" borderId="11" xfId="0" applyNumberFormat="1" applyFont="1" applyFill="1" applyBorder="1" applyAlignment="1" applyProtection="1">
      <alignment horizontal="center" vertical="center"/>
      <protection hidden="1"/>
    </xf>
    <xf numFmtId="164" fontId="25" fillId="5" borderId="11" xfId="0" applyNumberFormat="1" applyFont="1" applyFill="1" applyBorder="1" applyAlignment="1">
      <alignment horizontal="center"/>
    </xf>
    <xf numFmtId="164" fontId="25" fillId="5" borderId="0" xfId="0" applyNumberFormat="1" applyFont="1" applyFill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164" fontId="25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4" fillId="5" borderId="34" xfId="0" applyNumberFormat="1" applyFont="1" applyFill="1" applyBorder="1" applyAlignment="1" applyProtection="1">
      <alignment horizontal="center" vertical="center"/>
      <protection hidden="1"/>
    </xf>
    <xf numFmtId="164" fontId="25" fillId="5" borderId="35" xfId="0" applyNumberFormat="1" applyFont="1" applyFill="1" applyBorder="1" applyAlignment="1">
      <alignment horizontal="center"/>
    </xf>
    <xf numFmtId="0" fontId="0" fillId="0" borderId="35" xfId="0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0" fontId="0" fillId="0" borderId="34" xfId="0" applyBorder="1"/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164" fontId="28" fillId="0" borderId="7" xfId="2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164" fontId="0" fillId="8" borderId="0" xfId="0" applyNumberFormat="1" applyFill="1"/>
    <xf numFmtId="0" fontId="8" fillId="5" borderId="49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0" borderId="22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64" fontId="10" fillId="5" borderId="16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0" fillId="8" borderId="0" xfId="0" applyFill="1"/>
    <xf numFmtId="0" fontId="8" fillId="5" borderId="5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164" fontId="13" fillId="5" borderId="1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0" fontId="10" fillId="10" borderId="16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164" fontId="10" fillId="9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1" fillId="0" borderId="16" xfId="3" applyNumberFormat="1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164" fontId="31" fillId="0" borderId="16" xfId="0" applyNumberFormat="1" applyFont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/>
    </xf>
    <xf numFmtId="164" fontId="31" fillId="5" borderId="16" xfId="0" applyNumberFormat="1" applyFont="1" applyFill="1" applyBorder="1" applyAlignment="1">
      <alignment horizontal="center"/>
    </xf>
    <xf numFmtId="164" fontId="31" fillId="5" borderId="16" xfId="4" applyNumberFormat="1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164" fontId="13" fillId="0" borderId="16" xfId="4" applyNumberFormat="1" applyFont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167" fontId="34" fillId="0" borderId="8" xfId="0" applyNumberFormat="1" applyFont="1" applyBorder="1" applyAlignment="1">
      <alignment horizontal="center" vertical="top" shrinkToFit="1"/>
    </xf>
    <xf numFmtId="167" fontId="34" fillId="0" borderId="9" xfId="0" applyNumberFormat="1" applyFont="1" applyBorder="1" applyAlignment="1">
      <alignment horizontal="center" vertical="top" shrinkToFit="1"/>
    </xf>
    <xf numFmtId="167" fontId="34" fillId="0" borderId="10" xfId="0" applyNumberFormat="1" applyFont="1" applyBorder="1" applyAlignment="1">
      <alignment horizontal="center" vertical="top" shrinkToFit="1"/>
    </xf>
    <xf numFmtId="164" fontId="13" fillId="9" borderId="16" xfId="4" applyNumberFormat="1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top" wrapText="1"/>
    </xf>
    <xf numFmtId="164" fontId="31" fillId="0" borderId="9" xfId="0" applyNumberFormat="1" applyFont="1" applyBorder="1" applyAlignment="1">
      <alignment horizontal="center" vertical="top" wrapText="1"/>
    </xf>
    <xf numFmtId="164" fontId="31" fillId="0" borderId="10" xfId="0" applyNumberFormat="1" applyFont="1" applyBorder="1" applyAlignment="1">
      <alignment horizontal="center" vertical="top" wrapText="1"/>
    </xf>
    <xf numFmtId="164" fontId="34" fillId="0" borderId="8" xfId="0" applyNumberFormat="1" applyFont="1" applyBorder="1" applyAlignment="1">
      <alignment horizontal="center" vertical="top" shrinkToFit="1"/>
    </xf>
    <xf numFmtId="164" fontId="34" fillId="0" borderId="9" xfId="0" applyNumberFormat="1" applyFont="1" applyBorder="1" applyAlignment="1">
      <alignment horizontal="center" vertical="top" shrinkToFit="1"/>
    </xf>
    <xf numFmtId="164" fontId="34" fillId="0" borderId="10" xfId="0" applyNumberFormat="1" applyFont="1" applyBorder="1" applyAlignment="1">
      <alignment horizontal="center" vertical="top" shrinkToFit="1"/>
    </xf>
    <xf numFmtId="0" fontId="35" fillId="4" borderId="16" xfId="0" applyFont="1" applyFill="1" applyBorder="1" applyAlignment="1">
      <alignment horizontal="center"/>
    </xf>
    <xf numFmtId="43" fontId="35" fillId="4" borderId="16" xfId="1" applyFont="1" applyFill="1" applyBorder="1" applyAlignment="1">
      <alignment horizontal="center"/>
    </xf>
    <xf numFmtId="43" fontId="35" fillId="4" borderId="17" xfId="1" applyFont="1" applyFill="1" applyBorder="1" applyAlignment="1">
      <alignment horizont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9" borderId="16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/>
    </xf>
    <xf numFmtId="164" fontId="37" fillId="0" borderId="16" xfId="1" applyNumberFormat="1" applyFont="1" applyFill="1" applyBorder="1" applyAlignment="1">
      <alignment horizontal="center" vertical="top"/>
    </xf>
    <xf numFmtId="164" fontId="37" fillId="0" borderId="17" xfId="1" applyNumberFormat="1" applyFont="1" applyFill="1" applyBorder="1" applyAlignment="1">
      <alignment horizontal="center" vertical="top"/>
    </xf>
    <xf numFmtId="0" fontId="15" fillId="5" borderId="16" xfId="0" applyFont="1" applyFill="1" applyBorder="1" applyAlignment="1">
      <alignment horizontal="left" vertical="center"/>
    </xf>
    <xf numFmtId="164" fontId="37" fillId="0" borderId="16" xfId="1" applyNumberFormat="1" applyFont="1" applyFill="1" applyBorder="1" applyAlignment="1">
      <alignment horizontal="center"/>
    </xf>
    <xf numFmtId="164" fontId="37" fillId="0" borderId="17" xfId="1" applyNumberFormat="1" applyFont="1" applyFill="1" applyBorder="1" applyAlignment="1">
      <alignment horizontal="center"/>
    </xf>
    <xf numFmtId="0" fontId="15" fillId="5" borderId="51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164" fontId="37" fillId="0" borderId="16" xfId="1" applyNumberFormat="1" applyFont="1" applyBorder="1" applyAlignment="1">
      <alignment horizontal="center"/>
    </xf>
    <xf numFmtId="164" fontId="37" fillId="0" borderId="17" xfId="1" applyNumberFormat="1" applyFont="1" applyBorder="1" applyAlignment="1">
      <alignment horizontal="center"/>
    </xf>
    <xf numFmtId="164" fontId="13" fillId="0" borderId="16" xfId="3" applyNumberFormat="1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37" fillId="0" borderId="16" xfId="0" quotePrefix="1" applyFont="1" applyBorder="1" applyAlignment="1">
      <alignment horizontal="center"/>
    </xf>
    <xf numFmtId="49" fontId="37" fillId="0" borderId="16" xfId="0" quotePrefix="1" applyNumberFormat="1" applyFont="1" applyBorder="1" applyAlignment="1">
      <alignment horizontal="center"/>
    </xf>
    <xf numFmtId="10" fontId="37" fillId="0" borderId="17" xfId="0" applyNumberFormat="1" applyFont="1" applyBorder="1" applyAlignment="1">
      <alignment horizontal="center"/>
    </xf>
    <xf numFmtId="0" fontId="36" fillId="5" borderId="16" xfId="0" applyFont="1" applyFill="1" applyBorder="1" applyAlignment="1">
      <alignment horizontal="center"/>
    </xf>
    <xf numFmtId="0" fontId="37" fillId="5" borderId="16" xfId="0" applyFont="1" applyFill="1" applyBorder="1" applyAlignment="1">
      <alignment horizontal="center"/>
    </xf>
    <xf numFmtId="49" fontId="37" fillId="5" borderId="16" xfId="0" quotePrefix="1" applyNumberFormat="1" applyFont="1" applyFill="1" applyBorder="1" applyAlignment="1">
      <alignment horizontal="center"/>
    </xf>
    <xf numFmtId="10" fontId="37" fillId="5" borderId="17" xfId="0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left" vertical="center"/>
    </xf>
    <xf numFmtId="164" fontId="13" fillId="5" borderId="16" xfId="4" applyNumberFormat="1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vertical="top"/>
    </xf>
    <xf numFmtId="0" fontId="27" fillId="5" borderId="26" xfId="0" applyFont="1" applyFill="1" applyBorder="1" applyAlignment="1">
      <alignment vertical="top"/>
    </xf>
    <xf numFmtId="0" fontId="27" fillId="5" borderId="27" xfId="0" applyFont="1" applyFill="1" applyBorder="1" applyAlignment="1">
      <alignment vertical="top"/>
    </xf>
    <xf numFmtId="0" fontId="27" fillId="0" borderId="51" xfId="0" applyFont="1" applyBorder="1" applyAlignment="1">
      <alignment vertical="top"/>
    </xf>
    <xf numFmtId="0" fontId="27" fillId="5" borderId="0" xfId="0" applyFont="1" applyFill="1" applyAlignment="1">
      <alignment vertical="top"/>
    </xf>
    <xf numFmtId="0" fontId="27" fillId="5" borderId="12" xfId="0" applyFont="1" applyFill="1" applyBorder="1" applyAlignment="1">
      <alignment vertical="top"/>
    </xf>
    <xf numFmtId="0" fontId="27" fillId="5" borderId="51" xfId="0" applyFont="1" applyFill="1" applyBorder="1" applyAlignment="1">
      <alignment vertical="top"/>
    </xf>
    <xf numFmtId="0" fontId="36" fillId="5" borderId="0" xfId="0" applyFont="1" applyFill="1"/>
    <xf numFmtId="0" fontId="36" fillId="5" borderId="12" xfId="0" applyFont="1" applyFill="1" applyBorder="1"/>
    <xf numFmtId="164" fontId="10" fillId="0" borderId="16" xfId="0" applyNumberFormat="1" applyFont="1" applyBorder="1" applyAlignment="1">
      <alignment horizontal="center" vertical="center"/>
    </xf>
    <xf numFmtId="0" fontId="0" fillId="5" borderId="51" xfId="0" applyFill="1" applyBorder="1"/>
    <xf numFmtId="0" fontId="36" fillId="5" borderId="19" xfId="0" applyFont="1" applyFill="1" applyBorder="1"/>
    <xf numFmtId="0" fontId="27" fillId="5" borderId="19" xfId="0" applyFont="1" applyFill="1" applyBorder="1" applyAlignment="1">
      <alignment vertical="top"/>
    </xf>
    <xf numFmtId="0" fontId="27" fillId="5" borderId="20" xfId="0" applyFont="1" applyFill="1" applyBorder="1" applyAlignment="1">
      <alignment vertical="top"/>
    </xf>
    <xf numFmtId="0" fontId="10" fillId="0" borderId="5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8" fillId="0" borderId="49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164" fontId="31" fillId="0" borderId="22" xfId="2" applyNumberFormat="1" applyFont="1" applyFill="1" applyBorder="1" applyAlignment="1">
      <alignment horizontal="center" vertical="center"/>
    </xf>
    <xf numFmtId="164" fontId="31" fillId="0" borderId="16" xfId="2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0" fillId="0" borderId="1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8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9" fillId="5" borderId="51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9" fontId="39" fillId="0" borderId="0" xfId="0" applyNumberFormat="1" applyFont="1" applyAlignment="1">
      <alignment horizontal="left" vertical="top" indent="1" shrinkToFit="1"/>
    </xf>
    <xf numFmtId="0" fontId="28" fillId="0" borderId="5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0" fillId="0" borderId="8" xfId="0" applyNumberFormat="1" applyFont="1" applyBorder="1" applyAlignment="1">
      <alignment horizontal="center"/>
    </xf>
    <xf numFmtId="164" fontId="40" fillId="0" borderId="22" xfId="0" applyNumberFormat="1" applyFont="1" applyBorder="1" applyAlignment="1">
      <alignment horizontal="center"/>
    </xf>
    <xf numFmtId="164" fontId="40" fillId="0" borderId="10" xfId="0" applyNumberFormat="1" applyFont="1" applyBorder="1" applyAlignment="1">
      <alignment horizontal="center"/>
    </xf>
    <xf numFmtId="164" fontId="31" fillId="0" borderId="22" xfId="3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28" fillId="5" borderId="8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29" fillId="5" borderId="5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" fillId="5" borderId="42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28" fillId="5" borderId="46" xfId="0" applyFont="1" applyFill="1" applyBorder="1" applyAlignment="1">
      <alignment horizontal="center"/>
    </xf>
    <xf numFmtId="0" fontId="28" fillId="5" borderId="44" xfId="0" applyFont="1" applyFill="1" applyBorder="1" applyAlignment="1">
      <alignment horizontal="center"/>
    </xf>
    <xf numFmtId="164" fontId="28" fillId="0" borderId="0" xfId="4" applyNumberFormat="1" applyFont="1" applyAlignment="1">
      <alignment horizontal="center" vertical="center"/>
    </xf>
    <xf numFmtId="1" fontId="10" fillId="0" borderId="32" xfId="0" applyNumberFormat="1" applyFont="1" applyBorder="1" applyAlignment="1">
      <alignment horizontal="center"/>
    </xf>
    <xf numFmtId="164" fontId="10" fillId="0" borderId="46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0" fillId="8" borderId="35" xfId="0" applyFill="1" applyBorder="1"/>
    <xf numFmtId="0" fontId="28" fillId="0" borderId="54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5" borderId="5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43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40" fillId="0" borderId="0" xfId="0" applyFont="1"/>
    <xf numFmtId="0" fontId="22" fillId="2" borderId="5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14" fontId="23" fillId="0" borderId="0" xfId="0" applyNumberFormat="1" applyFont="1"/>
    <xf numFmtId="168" fontId="32" fillId="0" borderId="57" xfId="1" applyNumberFormat="1" applyFont="1" applyBorder="1" applyAlignment="1">
      <alignment horizontal="center"/>
    </xf>
    <xf numFmtId="43" fontId="0" fillId="0" borderId="0" xfId="1" applyFont="1"/>
    <xf numFmtId="169" fontId="32" fillId="0" borderId="0" xfId="5" applyNumberFormat="1" applyFont="1" applyAlignment="1">
      <alignment horizontal="center"/>
    </xf>
    <xf numFmtId="164" fontId="25" fillId="6" borderId="0" xfId="0" applyNumberFormat="1" applyFont="1" applyFill="1" applyAlignment="1">
      <alignment horizontal="center"/>
    </xf>
    <xf numFmtId="0" fontId="32" fillId="0" borderId="0" xfId="0" applyFont="1"/>
    <xf numFmtId="164" fontId="10" fillId="5" borderId="0" xfId="5" applyNumberFormat="1" applyFont="1" applyFill="1" applyAlignment="1">
      <alignment horizontal="center"/>
    </xf>
    <xf numFmtId="164" fontId="41" fillId="5" borderId="0" xfId="5" applyNumberFormat="1" applyFont="1" applyFill="1" applyAlignment="1">
      <alignment horizontal="center"/>
    </xf>
    <xf numFmtId="164" fontId="10" fillId="11" borderId="0" xfId="5" applyNumberFormat="1" applyFont="1" applyFill="1" applyAlignment="1">
      <alignment horizont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4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20" fillId="4" borderId="1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4" fontId="20" fillId="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20" fillId="2" borderId="1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32" fillId="2" borderId="19" xfId="0" applyFont="1" applyFill="1" applyBorder="1"/>
    <xf numFmtId="0" fontId="20" fillId="2" borderId="53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32" fillId="2" borderId="23" xfId="0" applyFont="1" applyFill="1" applyBorder="1"/>
    <xf numFmtId="0" fontId="33" fillId="2" borderId="0" xfId="0" applyFont="1" applyFill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20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8" fontId="43" fillId="5" borderId="7" xfId="1" applyNumberFormat="1" applyFont="1" applyFill="1" applyBorder="1" applyAlignment="1">
      <alignment horizontal="center" vertical="center"/>
    </xf>
    <xf numFmtId="170" fontId="32" fillId="12" borderId="0" xfId="0" applyNumberFormat="1" applyFont="1" applyFill="1"/>
    <xf numFmtId="0" fontId="43" fillId="5" borderId="23" xfId="0" applyFont="1" applyFill="1" applyBorder="1" applyAlignment="1">
      <alignment horizontal="center" vertical="center" wrapText="1"/>
    </xf>
    <xf numFmtId="0" fontId="21" fillId="0" borderId="23" xfId="0" applyFont="1" applyBorder="1"/>
    <xf numFmtId="164" fontId="32" fillId="0" borderId="23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5" applyNumberFormat="1" applyFont="1" applyBorder="1" applyAlignment="1">
      <alignment horizontal="center"/>
    </xf>
    <xf numFmtId="164" fontId="32" fillId="5" borderId="23" xfId="0" applyNumberFormat="1" applyFont="1" applyFill="1" applyBorder="1" applyAlignment="1">
      <alignment horizontal="center"/>
    </xf>
    <xf numFmtId="0" fontId="32" fillId="12" borderId="0" xfId="0" applyFont="1" applyFill="1"/>
    <xf numFmtId="10" fontId="44" fillId="0" borderId="16" xfId="0" applyNumberFormat="1" applyFont="1" applyBorder="1" applyAlignment="1">
      <alignment vertical="center" shrinkToFit="1"/>
    </xf>
    <xf numFmtId="2" fontId="0" fillId="0" borderId="16" xfId="0" applyNumberFormat="1" applyBorder="1" applyAlignment="1">
      <alignment horizontal="center" shrinkToFit="1"/>
    </xf>
    <xf numFmtId="0" fontId="43" fillId="5" borderId="16" xfId="0" applyFont="1" applyFill="1" applyBorder="1" applyAlignment="1">
      <alignment horizontal="center" vertical="center" wrapText="1"/>
    </xf>
    <xf numFmtId="0" fontId="21" fillId="0" borderId="16" xfId="0" applyFont="1" applyBorder="1"/>
    <xf numFmtId="164" fontId="32" fillId="5" borderId="16" xfId="5" applyNumberFormat="1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164" fontId="32" fillId="8" borderId="16" xfId="0" applyNumberFormat="1" applyFont="1" applyFill="1" applyBorder="1" applyAlignment="1">
      <alignment horizontal="center"/>
    </xf>
    <xf numFmtId="0" fontId="31" fillId="0" borderId="16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3" fillId="5" borderId="16" xfId="0" applyFont="1" applyFill="1" applyBorder="1" applyAlignment="1">
      <alignment vertical="center" wrapText="1"/>
    </xf>
    <xf numFmtId="164" fontId="32" fillId="0" borderId="16" xfId="5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3" fillId="2" borderId="16" xfId="0" applyFont="1" applyFill="1" applyBorder="1" applyAlignment="1">
      <alignment horizontal="center" vertical="top" wrapText="1"/>
    </xf>
    <xf numFmtId="0" fontId="33" fillId="2" borderId="17" xfId="0" applyFont="1" applyFill="1" applyBorder="1" applyAlignment="1">
      <alignment horizontal="center" vertical="top" wrapText="1"/>
    </xf>
    <xf numFmtId="0" fontId="21" fillId="12" borderId="0" xfId="0" applyFont="1" applyFill="1" applyAlignment="1">
      <alignment vertical="top"/>
    </xf>
    <xf numFmtId="0" fontId="21" fillId="12" borderId="0" xfId="0" applyFont="1" applyFill="1"/>
    <xf numFmtId="0" fontId="32" fillId="12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20" fillId="2" borderId="16" xfId="0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43" fillId="5" borderId="40" xfId="0" applyFont="1" applyFill="1" applyBorder="1" applyAlignment="1">
      <alignment horizontal="center" vertical="center"/>
    </xf>
    <xf numFmtId="0" fontId="43" fillId="5" borderId="16" xfId="0" applyFont="1" applyFill="1" applyBorder="1" applyAlignment="1">
      <alignment vertical="center"/>
    </xf>
    <xf numFmtId="164" fontId="31" fillId="5" borderId="16" xfId="0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43" fillId="5" borderId="48" xfId="0" applyFont="1" applyFill="1" applyBorder="1" applyAlignment="1">
      <alignment horizontal="center" vertical="center"/>
    </xf>
    <xf numFmtId="164" fontId="31" fillId="8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43" fillId="5" borderId="2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64" fontId="31" fillId="0" borderId="16" xfId="5" applyNumberFormat="1" applyFont="1" applyBorder="1" applyAlignment="1">
      <alignment horizontal="center"/>
    </xf>
    <xf numFmtId="164" fontId="32" fillId="8" borderId="16" xfId="0" applyNumberFormat="1" applyFont="1" applyFill="1" applyBorder="1" applyAlignment="1">
      <alignment horizontal="center" vertical="center"/>
    </xf>
    <xf numFmtId="164" fontId="31" fillId="5" borderId="16" xfId="5" applyNumberFormat="1" applyFont="1" applyFill="1" applyBorder="1" applyAlignment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wrapText="1"/>
    </xf>
    <xf numFmtId="164" fontId="31" fillId="9" borderId="16" xfId="5" applyNumberFormat="1" applyFont="1" applyFill="1" applyBorder="1" applyAlignment="1">
      <alignment horizontal="center"/>
    </xf>
    <xf numFmtId="164" fontId="32" fillId="9" borderId="16" xfId="5" applyNumberFormat="1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left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/>
    </xf>
    <xf numFmtId="168" fontId="43" fillId="5" borderId="58" xfId="1" applyNumberFormat="1" applyFont="1" applyFill="1" applyBorder="1" applyAlignment="1">
      <alignment horizontal="center" vertical="center"/>
    </xf>
    <xf numFmtId="164" fontId="32" fillId="0" borderId="40" xfId="0" applyNumberFormat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0" fillId="2" borderId="8" xfId="0" applyNumberFormat="1" applyFont="1" applyFill="1" applyBorder="1" applyAlignment="1">
      <alignment horizontal="center"/>
    </xf>
    <xf numFmtId="2" fontId="20" fillId="2" borderId="22" xfId="0" applyNumberFormat="1" applyFont="1" applyFill="1" applyBorder="1" applyAlignment="1">
      <alignment horizontal="center"/>
    </xf>
    <xf numFmtId="9" fontId="20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20" fillId="4" borderId="16" xfId="0" applyFont="1" applyFill="1" applyBorder="1" applyAlignment="1">
      <alignment horizontal="center"/>
    </xf>
    <xf numFmtId="9" fontId="20" fillId="4" borderId="16" xfId="0" applyNumberFormat="1" applyFont="1" applyFill="1" applyBorder="1" applyAlignment="1">
      <alignment horizontal="center"/>
    </xf>
    <xf numFmtId="0" fontId="43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8" borderId="16" xfId="0" applyNumberFormat="1" applyFont="1" applyFill="1" applyBorder="1" applyAlignment="1">
      <alignment horizontal="right" vertical="center"/>
    </xf>
    <xf numFmtId="164" fontId="32" fillId="8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/>
    </xf>
    <xf numFmtId="164" fontId="32" fillId="0" borderId="17" xfId="0" applyNumberFormat="1" applyFont="1" applyBorder="1" applyAlignment="1">
      <alignment vertic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wrapText="1"/>
    </xf>
    <xf numFmtId="0" fontId="21" fillId="0" borderId="7" xfId="0" applyFont="1" applyBorder="1"/>
    <xf numFmtId="2" fontId="21" fillId="0" borderId="16" xfId="0" applyNumberFormat="1" applyFont="1" applyBorder="1"/>
    <xf numFmtId="14" fontId="21" fillId="0" borderId="16" xfId="0" quotePrefix="1" applyNumberFormat="1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vertical="center"/>
    </xf>
    <xf numFmtId="164" fontId="32" fillId="8" borderId="41" xfId="0" applyNumberFormat="1" applyFont="1" applyFill="1" applyBorder="1" applyAlignment="1">
      <alignment horizontal="right" vertic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164" fontId="32" fillId="0" borderId="40" xfId="0" applyNumberFormat="1" applyFont="1" applyBorder="1" applyAlignment="1">
      <alignment vertic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43" fillId="5" borderId="16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1" xfId="0" applyFont="1" applyBorder="1"/>
    <xf numFmtId="0" fontId="21" fillId="0" borderId="9" xfId="0" applyFont="1" applyBorder="1"/>
    <xf numFmtId="0" fontId="21" fillId="0" borderId="22" xfId="0" applyFont="1" applyBorder="1"/>
    <xf numFmtId="164" fontId="31" fillId="5" borderId="16" xfId="3" applyNumberFormat="1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43" fillId="0" borderId="8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21" fillId="5" borderId="23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/>
    </xf>
    <xf numFmtId="0" fontId="21" fillId="5" borderId="43" xfId="0" applyFont="1" applyFill="1" applyBorder="1" applyAlignment="1">
      <alignment horizontal="center"/>
    </xf>
    <xf numFmtId="0" fontId="21" fillId="0" borderId="35" xfId="0" applyFont="1" applyBorder="1"/>
    <xf numFmtId="0" fontId="21" fillId="5" borderId="43" xfId="0" applyFont="1" applyFill="1" applyBorder="1"/>
    <xf numFmtId="0" fontId="3" fillId="0" borderId="4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21" fillId="0" borderId="0" xfId="0" applyFont="1" applyAlignment="1">
      <alignment horizontal="left" vertical="center"/>
    </xf>
    <xf numFmtId="164" fontId="32" fillId="0" borderId="0" xfId="0" applyNumberFormat="1" applyFont="1" applyAlignment="1">
      <alignment horizontal="center" vertical="center"/>
    </xf>
    <xf numFmtId="164" fontId="32" fillId="5" borderId="0" xfId="0" applyNumberFormat="1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68" fontId="32" fillId="0" borderId="59" xfId="1" applyNumberFormat="1" applyFont="1" applyBorder="1" applyAlignment="1">
      <alignment horizontal="center"/>
    </xf>
    <xf numFmtId="164" fontId="25" fillId="5" borderId="3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29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/>
    </xf>
    <xf numFmtId="164" fontId="13" fillId="9" borderId="16" xfId="5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164" fontId="10" fillId="0" borderId="22" xfId="5" applyNumberFormat="1" applyFont="1" applyBorder="1" applyAlignment="1">
      <alignment horizontal="center"/>
    </xf>
    <xf numFmtId="164" fontId="10" fillId="0" borderId="16" xfId="5" applyNumberFormat="1" applyFont="1" applyBorder="1" applyAlignment="1">
      <alignment horizontal="center"/>
    </xf>
    <xf numFmtId="164" fontId="10" fillId="9" borderId="16" xfId="5" applyNumberFormat="1" applyFont="1" applyFill="1" applyBorder="1" applyAlignment="1">
      <alignment horizontal="center"/>
    </xf>
    <xf numFmtId="164" fontId="10" fillId="9" borderId="22" xfId="0" applyNumberFormat="1" applyFont="1" applyFill="1" applyBorder="1" applyAlignment="1">
      <alignment horizontal="center" vertical="center"/>
    </xf>
    <xf numFmtId="0" fontId="28" fillId="13" borderId="16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/>
    </xf>
    <xf numFmtId="164" fontId="31" fillId="9" borderId="16" xfId="0" applyNumberFormat="1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/>
    </xf>
    <xf numFmtId="164" fontId="28" fillId="13" borderId="22" xfId="0" applyNumberFormat="1" applyFont="1" applyFill="1" applyBorder="1" applyAlignment="1">
      <alignment horizontal="right" vertical="center"/>
    </xf>
    <xf numFmtId="164" fontId="31" fillId="13" borderId="16" xfId="0" applyNumberFormat="1" applyFont="1" applyFill="1" applyBorder="1" applyAlignment="1">
      <alignment horizontal="center"/>
    </xf>
    <xf numFmtId="164" fontId="32" fillId="13" borderId="16" xfId="0" applyNumberFormat="1" applyFont="1" applyFill="1" applyBorder="1" applyAlignment="1">
      <alignment horizontal="center"/>
    </xf>
    <xf numFmtId="0" fontId="28" fillId="13" borderId="16" xfId="0" applyFont="1" applyFill="1" applyBorder="1" applyAlignment="1">
      <alignment horizontal="left" vertical="center"/>
    </xf>
    <xf numFmtId="164" fontId="28" fillId="13" borderId="16" xfId="0" applyNumberFormat="1" applyFont="1" applyFill="1" applyBorder="1" applyAlignment="1">
      <alignment horizontal="right" vertical="center"/>
    </xf>
    <xf numFmtId="167" fontId="34" fillId="0" borderId="16" xfId="0" applyNumberFormat="1" applyFont="1" applyBorder="1" applyAlignment="1">
      <alignment horizontal="center" vertical="top" shrinkToFit="1"/>
    </xf>
    <xf numFmtId="167" fontId="34" fillId="0" borderId="17" xfId="0" applyNumberFormat="1" applyFont="1" applyBorder="1" applyAlignment="1">
      <alignment horizontal="center" vertical="top" shrinkToFit="1"/>
    </xf>
    <xf numFmtId="0" fontId="28" fillId="5" borderId="16" xfId="0" applyFont="1" applyFill="1" applyBorder="1" applyAlignment="1">
      <alignment horizontal="left" vertical="center"/>
    </xf>
    <xf numFmtId="164" fontId="28" fillId="5" borderId="16" xfId="0" applyNumberFormat="1" applyFont="1" applyFill="1" applyBorder="1" applyAlignment="1">
      <alignment horizontal="right" vertical="center"/>
    </xf>
    <xf numFmtId="164" fontId="31" fillId="0" borderId="16" xfId="0" applyNumberFormat="1" applyFont="1" applyBorder="1" applyAlignment="1">
      <alignment horizontal="center" vertical="top" wrapText="1"/>
    </xf>
    <xf numFmtId="164" fontId="31" fillId="0" borderId="17" xfId="0" applyNumberFormat="1" applyFont="1" applyBorder="1" applyAlignment="1">
      <alignment horizontal="center" vertical="top" wrapText="1"/>
    </xf>
    <xf numFmtId="0" fontId="15" fillId="5" borderId="16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5" applyNumberFormat="1" applyFont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0" fillId="0" borderId="16" xfId="3" applyNumberFormat="1" applyFont="1" applyFill="1" applyBorder="1" applyAlignment="1">
      <alignment horizontal="center" vertical="center"/>
    </xf>
    <xf numFmtId="164" fontId="13" fillId="9" borderId="16" xfId="3" applyNumberFormat="1" applyFont="1" applyFill="1" applyBorder="1" applyAlignment="1">
      <alignment horizontal="center" vertical="center"/>
    </xf>
    <xf numFmtId="164" fontId="13" fillId="5" borderId="16" xfId="3" applyNumberFormat="1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38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0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/>
    </xf>
    <xf numFmtId="0" fontId="29" fillId="5" borderId="49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/>
    </xf>
    <xf numFmtId="164" fontId="40" fillId="5" borderId="16" xfId="0" applyNumberFormat="1" applyFont="1" applyFill="1" applyBorder="1" applyAlignment="1">
      <alignment horizontal="center"/>
    </xf>
    <xf numFmtId="0" fontId="0" fillId="0" borderId="51" xfId="0" applyBorder="1"/>
    <xf numFmtId="0" fontId="0" fillId="5" borderId="12" xfId="0" applyFill="1" applyBorder="1"/>
    <xf numFmtId="164" fontId="40" fillId="0" borderId="40" xfId="0" applyNumberFormat="1" applyFont="1" applyBorder="1" applyAlignment="1">
      <alignment horizontal="center"/>
    </xf>
    <xf numFmtId="0" fontId="0" fillId="5" borderId="52" xfId="0" applyFill="1" applyBorder="1"/>
    <xf numFmtId="0" fontId="0" fillId="5" borderId="19" xfId="0" applyFill="1" applyBorder="1"/>
    <xf numFmtId="0" fontId="0" fillId="5" borderId="20" xfId="0" applyFill="1" applyBorder="1"/>
    <xf numFmtId="0" fontId="38" fillId="0" borderId="37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0" borderId="6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 wrapText="1"/>
    </xf>
    <xf numFmtId="0" fontId="29" fillId="5" borderId="51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38" fillId="0" borderId="1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40" fillId="0" borderId="31" xfId="0" applyNumberFormat="1" applyFont="1" applyBorder="1" applyAlignment="1">
      <alignment horizontal="center"/>
    </xf>
    <xf numFmtId="164" fontId="40" fillId="0" borderId="32" xfId="0" applyNumberFormat="1" applyFont="1" applyBorder="1" applyAlignment="1">
      <alignment horizontal="center"/>
    </xf>
    <xf numFmtId="0" fontId="40" fillId="0" borderId="62" xfId="0" applyFont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164" fontId="13" fillId="0" borderId="32" xfId="3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16" xfId="0" applyBorder="1"/>
    <xf numFmtId="9" fontId="2" fillId="2" borderId="48" xfId="2" applyFont="1" applyFill="1" applyBorder="1" applyAlignment="1">
      <alignment horizontal="center" vertical="center"/>
    </xf>
    <xf numFmtId="164" fontId="29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8" fillId="5" borderId="49" xfId="0" applyFont="1" applyFill="1" applyBorder="1" applyAlignment="1">
      <alignment horizontal="center" vertical="center" wrapText="1"/>
    </xf>
    <xf numFmtId="0" fontId="28" fillId="5" borderId="50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left" vertical="center"/>
    </xf>
    <xf numFmtId="164" fontId="28" fillId="5" borderId="9" xfId="0" applyNumberFormat="1" applyFont="1" applyFill="1" applyBorder="1" applyAlignment="1">
      <alignment horizontal="right" vertical="center"/>
    </xf>
    <xf numFmtId="164" fontId="49" fillId="5" borderId="16" xfId="0" applyNumberFormat="1" applyFont="1" applyFill="1" applyBorder="1" applyAlignment="1">
      <alignment horizontal="right" vertical="center"/>
    </xf>
    <xf numFmtId="0" fontId="32" fillId="9" borderId="16" xfId="0" applyFont="1" applyFill="1" applyBorder="1" applyAlignment="1">
      <alignment horizontal="center" vertical="center"/>
    </xf>
    <xf numFmtId="0" fontId="28" fillId="5" borderId="51" xfId="0" applyFont="1" applyFill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/>
    </xf>
    <xf numFmtId="164" fontId="28" fillId="0" borderId="9" xfId="0" applyNumberFormat="1" applyFont="1" applyBorder="1" applyAlignment="1">
      <alignment horizontal="right" vertical="center"/>
    </xf>
    <xf numFmtId="0" fontId="28" fillId="5" borderId="49" xfId="0" applyFont="1" applyFill="1" applyBorder="1" applyAlignment="1">
      <alignment horizontal="left" vertical="center"/>
    </xf>
    <xf numFmtId="164" fontId="28" fillId="5" borderId="26" xfId="0" applyNumberFormat="1" applyFont="1" applyFill="1" applyBorder="1" applyAlignment="1">
      <alignment horizontal="right" vertical="center"/>
    </xf>
    <xf numFmtId="0" fontId="28" fillId="5" borderId="52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50" fillId="5" borderId="8" xfId="0" applyFont="1" applyFill="1" applyBorder="1" applyAlignment="1">
      <alignment horizontal="left" vertical="center"/>
    </xf>
    <xf numFmtId="164" fontId="49" fillId="5" borderId="22" xfId="0" applyNumberFormat="1" applyFont="1" applyFill="1" applyBorder="1" applyAlignment="1">
      <alignment horizontal="right" vertical="center"/>
    </xf>
    <xf numFmtId="164" fontId="32" fillId="9" borderId="22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28" fillId="5" borderId="49" xfId="0" applyFont="1" applyFill="1" applyBorder="1" applyAlignment="1">
      <alignment horizontal="center" vertical="center"/>
    </xf>
    <xf numFmtId="0" fontId="28" fillId="5" borderId="50" xfId="0" applyFont="1" applyFill="1" applyBorder="1" applyAlignment="1">
      <alignment horizontal="center" vertical="center"/>
    </xf>
    <xf numFmtId="2" fontId="28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28" fillId="5" borderId="52" xfId="0" applyFont="1" applyFill="1" applyBorder="1" applyAlignment="1">
      <alignment horizontal="center" vertical="center"/>
    </xf>
    <xf numFmtId="0" fontId="28" fillId="5" borderId="53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164" fontId="28" fillId="0" borderId="16" xfId="0" applyNumberFormat="1" applyFont="1" applyBorder="1" applyAlignment="1">
      <alignment horizontal="right" vertical="center"/>
    </xf>
    <xf numFmtId="164" fontId="49" fillId="5" borderId="16" xfId="6" applyNumberFormat="1" applyFont="1" applyFill="1" applyBorder="1" applyAlignment="1">
      <alignment horizontal="right" vertical="center"/>
    </xf>
    <xf numFmtId="0" fontId="28" fillId="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32" fillId="9" borderId="22" xfId="0" applyFont="1" applyFill="1" applyBorder="1" applyAlignment="1">
      <alignment horizontal="center" vertical="center"/>
    </xf>
    <xf numFmtId="0" fontId="52" fillId="4" borderId="16" xfId="0" applyFont="1" applyFill="1" applyBorder="1" applyAlignment="1">
      <alignment horizontal="center" vertical="center" wrapText="1"/>
    </xf>
    <xf numFmtId="0" fontId="52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49" fillId="0" borderId="16" xfId="7" applyNumberFormat="1" applyFont="1" applyBorder="1" applyAlignment="1">
      <alignment horizontal="right" vertical="center"/>
    </xf>
    <xf numFmtId="164" fontId="49" fillId="5" borderId="16" xfId="7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164" fontId="31" fillId="9" borderId="16" xfId="0" applyNumberFormat="1" applyFont="1" applyFill="1" applyBorder="1" applyAlignment="1">
      <alignment horizontal="right" vertical="center"/>
    </xf>
    <xf numFmtId="164" fontId="49" fillId="14" borderId="16" xfId="7" applyNumberFormat="1" applyFont="1" applyFill="1" applyBorder="1" applyAlignment="1">
      <alignment horizontal="right" vertical="center"/>
    </xf>
    <xf numFmtId="164" fontId="32" fillId="9" borderId="16" xfId="0" applyNumberFormat="1" applyFont="1" applyFill="1" applyBorder="1" applyAlignment="1">
      <alignment horizontal="right" vertical="center"/>
    </xf>
    <xf numFmtId="0" fontId="3" fillId="15" borderId="8" xfId="0" applyFont="1" applyFill="1" applyBorder="1" applyAlignment="1">
      <alignment horizontal="left" vertical="center"/>
    </xf>
    <xf numFmtId="164" fontId="3" fillId="15" borderId="22" xfId="0" applyNumberFormat="1" applyFont="1" applyFill="1" applyBorder="1" applyAlignment="1">
      <alignment horizontal="right" vertical="center"/>
    </xf>
    <xf numFmtId="164" fontId="49" fillId="15" borderId="16" xfId="6" applyNumberFormat="1" applyFont="1" applyFill="1" applyBorder="1" applyAlignment="1">
      <alignment horizontal="right" vertical="center"/>
    </xf>
    <xf numFmtId="164" fontId="49" fillId="15" borderId="16" xfId="7" applyNumberFormat="1" applyFont="1" applyFill="1" applyBorder="1" applyAlignment="1">
      <alignment horizontal="right" vertical="center"/>
    </xf>
    <xf numFmtId="164" fontId="31" fillId="9" borderId="16" xfId="2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164" fontId="31" fillId="0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right" vertical="center"/>
    </xf>
    <xf numFmtId="164" fontId="31" fillId="9" borderId="16" xfId="3" applyNumberFormat="1" applyFont="1" applyFill="1" applyBorder="1" applyAlignment="1">
      <alignment horizontal="center" vertical="center"/>
    </xf>
    <xf numFmtId="164" fontId="49" fillId="0" borderId="16" xfId="6" applyNumberFormat="1" applyFont="1" applyFill="1" applyBorder="1" applyAlignment="1">
      <alignment horizontal="right" vertical="center"/>
    </xf>
    <xf numFmtId="164" fontId="31" fillId="0" borderId="16" xfId="4" applyNumberFormat="1" applyFont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1" fillId="9" borderId="22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 wrapText="1"/>
    </xf>
    <xf numFmtId="0" fontId="52" fillId="2" borderId="19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vertical="center"/>
    </xf>
    <xf numFmtId="0" fontId="3" fillId="5" borderId="53" xfId="0" applyFont="1" applyFill="1" applyBorder="1" applyAlignment="1">
      <alignment vertical="center"/>
    </xf>
    <xf numFmtId="0" fontId="28" fillId="5" borderId="22" xfId="0" applyFont="1" applyFill="1" applyBorder="1" applyAlignment="1">
      <alignment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0" fillId="16" borderId="8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vertical="center" wrapText="1"/>
    </xf>
    <xf numFmtId="0" fontId="44" fillId="5" borderId="49" xfId="0" applyFont="1" applyFill="1" applyBorder="1" applyAlignment="1">
      <alignment horizontal="center" vertical="center"/>
    </xf>
    <xf numFmtId="0" fontId="44" fillId="5" borderId="26" xfId="0" applyFont="1" applyFill="1" applyBorder="1" applyAlignment="1">
      <alignment horizontal="center" vertical="center"/>
    </xf>
    <xf numFmtId="0" fontId="44" fillId="5" borderId="27" xfId="0" applyFont="1" applyFill="1" applyBorder="1" applyAlignment="1">
      <alignment horizontal="center" vertical="center"/>
    </xf>
    <xf numFmtId="43" fontId="40" fillId="0" borderId="3" xfId="1" applyFont="1" applyBorder="1" applyAlignment="1">
      <alignment horizontal="center"/>
    </xf>
    <xf numFmtId="0" fontId="20" fillId="16" borderId="16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0" fillId="9" borderId="0" xfId="0" applyFill="1"/>
    <xf numFmtId="0" fontId="29" fillId="5" borderId="5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14" fontId="21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0" fillId="0" borderId="33" xfId="0" applyNumberFormat="1" applyFont="1" applyBorder="1" applyAlignment="1">
      <alignment horizontal="center"/>
    </xf>
    <xf numFmtId="0" fontId="0" fillId="0" borderId="32" xfId="0" applyBorder="1"/>
    <xf numFmtId="2" fontId="21" fillId="5" borderId="32" xfId="0" applyNumberFormat="1" applyFont="1" applyFill="1" applyBorder="1" applyAlignment="1">
      <alignment horizontal="center"/>
    </xf>
    <xf numFmtId="14" fontId="21" fillId="5" borderId="32" xfId="0" quotePrefix="1" applyNumberFormat="1" applyFont="1" applyFill="1" applyBorder="1" applyAlignment="1">
      <alignment horizontal="center"/>
    </xf>
    <xf numFmtId="0" fontId="0" fillId="9" borderId="35" xfId="0" applyFill="1" applyBorder="1"/>
    <xf numFmtId="164" fontId="53" fillId="0" borderId="0" xfId="0" applyNumberFormat="1" applyFont="1"/>
    <xf numFmtId="164" fontId="25" fillId="0" borderId="0" xfId="0" applyNumberFormat="1" applyFont="1" applyAlignment="1">
      <alignment horizontal="center"/>
    </xf>
    <xf numFmtId="0" fontId="54" fillId="0" borderId="0" xfId="0" applyFont="1"/>
    <xf numFmtId="0" fontId="54" fillId="0" borderId="4" xfId="0" applyFont="1" applyBorder="1"/>
    <xf numFmtId="0" fontId="55" fillId="0" borderId="4" xfId="0" applyFont="1" applyBorder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14" fontId="2" fillId="4" borderId="0" xfId="0" applyNumberFormat="1" applyFont="1" applyFill="1"/>
    <xf numFmtId="0" fontId="55" fillId="4" borderId="0" xfId="0" applyFont="1" applyFill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3" fillId="5" borderId="7" xfId="0" applyNumberFormat="1" applyFont="1" applyFill="1" applyBorder="1" applyAlignment="1">
      <alignment horizontal="center" vertical="center"/>
    </xf>
    <xf numFmtId="170" fontId="5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9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31" fillId="0" borderId="49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26" fillId="5" borderId="49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50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6" fillId="5" borderId="51" xfId="0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34" fillId="0" borderId="49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26" fillId="5" borderId="51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56" fillId="5" borderId="5" xfId="0" applyNumberFormat="1" applyFont="1" applyFill="1" applyBorder="1" applyAlignment="1">
      <alignment horizontal="center" vertical="center" wrapText="1"/>
    </xf>
    <xf numFmtId="9" fontId="56" fillId="5" borderId="4" xfId="0" applyNumberFormat="1" applyFont="1" applyFill="1" applyBorder="1" applyAlignment="1">
      <alignment horizontal="center" vertical="center" wrapText="1"/>
    </xf>
    <xf numFmtId="9" fontId="56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6" fillId="5" borderId="11" xfId="0" applyNumberFormat="1" applyFont="1" applyFill="1" applyBorder="1" applyAlignment="1">
      <alignment horizontal="center" vertical="center" wrapText="1"/>
    </xf>
    <xf numFmtId="9" fontId="56" fillId="5" borderId="0" xfId="0" applyNumberFormat="1" applyFont="1" applyFill="1" applyAlignment="1">
      <alignment horizontal="center" vertical="center" wrapText="1"/>
    </xf>
    <xf numFmtId="9" fontId="56" fillId="5" borderId="12" xfId="0" applyNumberFormat="1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54" fillId="5" borderId="0" xfId="0" applyFont="1" applyFill="1"/>
    <xf numFmtId="0" fontId="54" fillId="5" borderId="12" xfId="0" applyFont="1" applyFill="1" applyBorder="1"/>
    <xf numFmtId="0" fontId="57" fillId="5" borderId="0" xfId="0" applyFont="1" applyFill="1"/>
    <xf numFmtId="0" fontId="5" fillId="4" borderId="7" xfId="0" applyFont="1" applyFill="1" applyBorder="1" applyAlignment="1">
      <alignment horizontal="center"/>
    </xf>
    <xf numFmtId="164" fontId="21" fillId="8" borderId="8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/>
    </xf>
    <xf numFmtId="2" fontId="21" fillId="8" borderId="46" xfId="0" applyNumberFormat="1" applyFont="1" applyFill="1" applyBorder="1" applyAlignment="1">
      <alignment horizontal="center" vertical="center"/>
    </xf>
    <xf numFmtId="9" fontId="56" fillId="5" borderId="34" xfId="0" applyNumberFormat="1" applyFont="1" applyFill="1" applyBorder="1" applyAlignment="1">
      <alignment horizontal="center" vertical="center" wrapText="1"/>
    </xf>
    <xf numFmtId="9" fontId="56" fillId="5" borderId="35" xfId="0" applyNumberFormat="1" applyFont="1" applyFill="1" applyBorder="1" applyAlignment="1">
      <alignment horizontal="center" vertical="center" wrapText="1"/>
    </xf>
    <xf numFmtId="9" fontId="56" fillId="5" borderId="36" xfId="0" applyNumberFormat="1" applyFont="1" applyFill="1" applyBorder="1" applyAlignment="1">
      <alignment horizontal="center" vertical="center" wrapText="1"/>
    </xf>
    <xf numFmtId="0" fontId="54" fillId="5" borderId="34" xfId="0" applyFont="1" applyFill="1" applyBorder="1" applyAlignment="1">
      <alignment horizontal="center"/>
    </xf>
    <xf numFmtId="0" fontId="54" fillId="5" borderId="35" xfId="0" applyFont="1" applyFill="1" applyBorder="1" applyAlignment="1">
      <alignment horizontal="center"/>
    </xf>
    <xf numFmtId="0" fontId="54" fillId="5" borderId="36" xfId="0" applyFont="1" applyFill="1" applyBorder="1" applyAlignment="1">
      <alignment horizontal="center"/>
    </xf>
    <xf numFmtId="164" fontId="25" fillId="6" borderId="12" xfId="0" applyNumberFormat="1" applyFont="1" applyFill="1" applyBorder="1" applyAlignment="1">
      <alignment horizontal="center"/>
    </xf>
    <xf numFmtId="9" fontId="0" fillId="0" borderId="0" xfId="0" applyNumberFormat="1"/>
    <xf numFmtId="168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0" fontId="59" fillId="0" borderId="0" xfId="0" applyFont="1" applyAlignment="1">
      <alignment horizontal="center" wrapText="1"/>
    </xf>
    <xf numFmtId="43" fontId="3" fillId="6" borderId="0" xfId="1" applyFont="1" applyFill="1"/>
    <xf numFmtId="0" fontId="58" fillId="0" borderId="0" xfId="8" applyAlignment="1">
      <alignment horizontal="center"/>
    </xf>
    <xf numFmtId="0" fontId="12" fillId="17" borderId="40" xfId="0" applyFont="1" applyFill="1" applyBorder="1" applyAlignment="1">
      <alignment horizontal="center"/>
    </xf>
    <xf numFmtId="0" fontId="12" fillId="17" borderId="49" xfId="0" applyFont="1" applyFill="1" applyBorder="1" applyAlignment="1">
      <alignment horizontal="center"/>
    </xf>
    <xf numFmtId="0" fontId="12" fillId="17" borderId="50" xfId="0" applyFont="1" applyFill="1" applyBorder="1" applyAlignment="1">
      <alignment horizontal="center"/>
    </xf>
    <xf numFmtId="0" fontId="12" fillId="17" borderId="26" xfId="0" applyFont="1" applyFill="1" applyBorder="1" applyAlignment="1">
      <alignment horizontal="center"/>
    </xf>
    <xf numFmtId="0" fontId="12" fillId="0" borderId="0" xfId="0" applyFont="1"/>
    <xf numFmtId="16" fontId="12" fillId="18" borderId="48" xfId="0" applyNumberFormat="1" applyFont="1" applyFill="1" applyBorder="1" applyAlignment="1">
      <alignment horizontal="center"/>
    </xf>
    <xf numFmtId="0" fontId="12" fillId="18" borderId="51" xfId="0" applyFont="1" applyFill="1" applyBorder="1" applyAlignment="1">
      <alignment horizontal="center"/>
    </xf>
    <xf numFmtId="0" fontId="12" fillId="18" borderId="30" xfId="0" applyFont="1" applyFill="1" applyBorder="1" applyAlignment="1">
      <alignment horizontal="center"/>
    </xf>
    <xf numFmtId="0" fontId="12" fillId="1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10" fillId="0" borderId="48" xfId="0" applyNumberFormat="1" applyFont="1" applyBorder="1"/>
    <xf numFmtId="0" fontId="10" fillId="0" borderId="51" xfId="0" applyFont="1" applyBorder="1"/>
    <xf numFmtId="168" fontId="10" fillId="0" borderId="30" xfId="1" applyNumberFormat="1" applyFont="1" applyFill="1" applyBorder="1"/>
    <xf numFmtId="0" fontId="10" fillId="0" borderId="30" xfId="0" applyFont="1" applyBorder="1"/>
    <xf numFmtId="0" fontId="10" fillId="0" borderId="5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8" fontId="0" fillId="6" borderId="0" xfId="1" applyNumberFormat="1" applyFont="1" applyFill="1"/>
    <xf numFmtId="0" fontId="0" fillId="0" borderId="12" xfId="0" applyBorder="1" applyAlignment="1">
      <alignment horizontal="center"/>
    </xf>
    <xf numFmtId="168" fontId="0" fillId="6" borderId="35" xfId="1" applyNumberFormat="1" applyFont="1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" fontId="10" fillId="0" borderId="23" xfId="0" applyNumberFormat="1" applyFont="1" applyBorder="1"/>
    <xf numFmtId="0" fontId="10" fillId="0" borderId="52" xfId="0" applyFont="1" applyBorder="1"/>
    <xf numFmtId="0" fontId="10" fillId="0" borderId="53" xfId="0" applyFont="1" applyBorder="1"/>
    <xf numFmtId="0" fontId="10" fillId="0" borderId="5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16" fontId="0" fillId="0" borderId="0" xfId="0" applyNumberFormat="1"/>
  </cellXfs>
  <cellStyles count="9">
    <cellStyle name="Comma" xfId="1" builtinId="3"/>
    <cellStyle name="Hyperlink" xfId="8" builtinId="8"/>
    <cellStyle name="Normal" xfId="0" builtinId="0"/>
    <cellStyle name="Normal 2" xfId="4" xr:uid="{3E865FC5-5551-4829-AEB3-6D97E2D76F85}"/>
    <cellStyle name="Normal 2 2" xfId="7" xr:uid="{E937E5C8-6143-425F-8220-933EB4BEE262}"/>
    <cellStyle name="Percent" xfId="2" builtinId="5"/>
    <cellStyle name="Percent 2" xfId="3" xr:uid="{91344FD2-8AFD-4A3D-816A-82A4A3AEBA6D}"/>
    <cellStyle name="Percent 2 2" xfId="6" xr:uid="{688EE4C6-C632-46E1-8545-E1D57C7BF146}"/>
    <cellStyle name="Percent 2 4" xfId="5" xr:uid="{FD60B0DC-CFC3-417D-BDF1-7A9847293C1C}"/>
  </cellStyles>
  <dxfs count="119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7ED069B-E4BC-42E8-935D-603064CF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4368" y="4463414"/>
          <a:ext cx="2817495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CDA924F-BA4B-4AED-B0D7-72A9BC69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61949"/>
          <a:ext cx="3419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3449B00-5ABE-43CA-9F30-CBA28F6C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6" y="323850"/>
          <a:ext cx="27908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CA23337-A031-4379-9426-8D599411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31368AE-4AB9-4867-B151-8E4D4D26A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FADC862-71A8-4B43-98DB-0E4E23974BB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FF485FF-88CB-BFB5-C2A5-7633B9CCC50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9259BCF-A9E0-0E96-53D6-FE92D8210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827983E-4F2D-6F01-A4B8-E74FCFD2A15E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48CF84E-170F-4D0D-ADF8-92A91E93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NQMF%20Flex%20Preferred%20Rate%20Sheet%20Autov2.xlsm" TargetMode="External"/><Relationship Id="rId1" Type="http://schemas.openxmlformats.org/officeDocument/2006/relationships/externalLinkPath" Target="https://usmtg-my.sharepoint.com/personal/mpmorgan_usmtg_com/Documents/RatesheetModel/NQMF%20Flex%20Preferred%20Rate%20Sheet%20Auto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DSCR Supreme"/>
      <sheetName val="DSCR Supreme Pricer"/>
      <sheetName val="Flex Select"/>
      <sheetName val="Flex Select Pricer"/>
      <sheetName val="Investor DSCR"/>
      <sheetName val="Investor DSCR Pricer"/>
      <sheetName val="DSCR Multi and Mixed Use"/>
      <sheetName val="DSCR Multi and MU Pricer"/>
      <sheetName val="2nd Liens"/>
      <sheetName val="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719E-00D8-43B7-A80A-5F50B255EF36}">
  <sheetPr published="0" codeName="Sheet1">
    <tabColor rgb="FFFF0000"/>
    <pageSetUpPr fitToPage="1"/>
  </sheetPr>
  <dimension ref="B2:AA56"/>
  <sheetViews>
    <sheetView tabSelected="1" topLeftCell="A3" zoomScale="80" zoomScaleNormal="80" workbookViewId="0">
      <selection activeCell="AD26" sqref="AD26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0" max="20" width="9.7109375" customWidth="1"/>
    <col min="21" max="21" width="10" customWidth="1"/>
    <col min="22" max="22" width="9.5703125" customWidth="1"/>
    <col min="23" max="23" width="10.28515625" customWidth="1"/>
    <col min="24" max="24" width="12.28515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03/13/2025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2" t="s">
        <v>5</v>
      </c>
      <c r="D5" s="22" t="s">
        <v>6</v>
      </c>
      <c r="E5" s="22" t="s">
        <v>7</v>
      </c>
      <c r="F5" s="15"/>
      <c r="G5" s="23" t="s">
        <v>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15"/>
      <c r="T5" s="26" t="s">
        <v>9</v>
      </c>
      <c r="U5" s="27"/>
      <c r="V5" s="28"/>
      <c r="W5" s="29">
        <v>103</v>
      </c>
      <c r="X5" s="30"/>
    </row>
    <row r="6" spans="2:24" ht="15.75" thickBot="1" x14ac:dyDescent="0.3">
      <c r="B6" s="31">
        <f>'Flex Supreme Pricer'!A6</f>
        <v>5.75</v>
      </c>
      <c r="C6" s="32">
        <f>'Flex Supreme Pricer'!J6</f>
        <v>96.5625</v>
      </c>
      <c r="D6" s="32">
        <f>'Flex Supreme Pricer'!K6</f>
        <v>96.3125</v>
      </c>
      <c r="E6" s="33">
        <f>'Flex Supreme Pricer'!L6</f>
        <v>96.3125</v>
      </c>
      <c r="F6" s="34"/>
      <c r="G6" s="35" t="s">
        <v>10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  <c r="S6" s="34"/>
      <c r="T6" s="38" t="s">
        <v>11</v>
      </c>
      <c r="U6" s="39"/>
      <c r="V6" s="39"/>
      <c r="W6" s="39"/>
      <c r="X6" s="40"/>
    </row>
    <row r="7" spans="2:24" s="51" customFormat="1" ht="15.75" customHeight="1" thickBot="1" x14ac:dyDescent="0.3">
      <c r="B7" s="31">
        <f>'Flex Supreme Pricer'!A7</f>
        <v>5.875</v>
      </c>
      <c r="C7" s="32">
        <f>'Flex Supreme Pricer'!J7</f>
        <v>97.25</v>
      </c>
      <c r="D7" s="32">
        <f>'Flex Supreme Pricer'!K7</f>
        <v>97</v>
      </c>
      <c r="E7" s="33">
        <f>'Flex Supreme Pricer'!L7</f>
        <v>97</v>
      </c>
      <c r="F7" s="41"/>
      <c r="G7" s="42" t="s">
        <v>12</v>
      </c>
      <c r="H7" s="43"/>
      <c r="I7" s="44"/>
      <c r="J7" s="45" t="s">
        <v>13</v>
      </c>
      <c r="K7" s="46">
        <v>0.55000000000000004</v>
      </c>
      <c r="L7" s="46">
        <v>0.6</v>
      </c>
      <c r="M7" s="46">
        <v>0.65</v>
      </c>
      <c r="N7" s="46">
        <v>0.7</v>
      </c>
      <c r="O7" s="46">
        <v>0.75</v>
      </c>
      <c r="P7" s="46">
        <v>0.8</v>
      </c>
      <c r="Q7" s="46">
        <v>0.85</v>
      </c>
      <c r="R7" s="47">
        <v>0.9</v>
      </c>
      <c r="S7" s="41"/>
      <c r="T7" s="48" t="s">
        <v>14</v>
      </c>
      <c r="U7" s="49"/>
      <c r="V7" s="49"/>
      <c r="W7" s="49"/>
      <c r="X7" s="50"/>
    </row>
    <row r="8" spans="2:24" ht="15.75" customHeight="1" thickBot="1" x14ac:dyDescent="0.3">
      <c r="B8" s="31">
        <f>'Flex Supreme Pricer'!A8</f>
        <v>6</v>
      </c>
      <c r="C8" s="32">
        <f>'Flex Supreme Pricer'!J8</f>
        <v>97.9375</v>
      </c>
      <c r="D8" s="32">
        <f>'Flex Supreme Pricer'!K8</f>
        <v>97.6875</v>
      </c>
      <c r="E8" s="33">
        <f>'Flex Supreme Pricer'!L8</f>
        <v>97.6875</v>
      </c>
      <c r="F8" s="34"/>
      <c r="G8" s="52" t="s">
        <v>15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34"/>
      <c r="T8" s="55" t="s">
        <v>16</v>
      </c>
      <c r="U8" s="56"/>
      <c r="V8" s="56"/>
      <c r="W8" s="56"/>
      <c r="X8" s="57"/>
    </row>
    <row r="9" spans="2:24" ht="15" customHeight="1" thickBot="1" x14ac:dyDescent="0.3">
      <c r="B9" s="31">
        <f>'Flex Supreme Pricer'!A9</f>
        <v>6.125</v>
      </c>
      <c r="C9" s="32">
        <f>'Flex Supreme Pricer'!J9</f>
        <v>98.625</v>
      </c>
      <c r="D9" s="32">
        <f>'Flex Supreme Pricer'!K9</f>
        <v>98.375</v>
      </c>
      <c r="E9" s="33">
        <f>'Flex Supreme Pricer'!L9</f>
        <v>98.375</v>
      </c>
      <c r="F9" s="34"/>
      <c r="G9" s="58" t="s">
        <v>17</v>
      </c>
      <c r="H9" s="59"/>
      <c r="I9" s="59"/>
      <c r="J9" s="60">
        <v>0.5</v>
      </c>
      <c r="K9" s="60">
        <v>0.5</v>
      </c>
      <c r="L9" s="60">
        <v>0.5</v>
      </c>
      <c r="M9" s="60">
        <v>0.375</v>
      </c>
      <c r="N9" s="60">
        <v>0.25</v>
      </c>
      <c r="O9" s="60">
        <v>0</v>
      </c>
      <c r="P9" s="61">
        <v>-0.25</v>
      </c>
      <c r="Q9" s="62" t="s">
        <v>18</v>
      </c>
      <c r="R9" s="63" t="s">
        <v>18</v>
      </c>
      <c r="S9" s="34"/>
      <c r="T9" s="55" t="s">
        <v>19</v>
      </c>
      <c r="U9" s="56"/>
      <c r="V9" s="56"/>
      <c r="W9" s="56"/>
      <c r="X9" s="57"/>
    </row>
    <row r="10" spans="2:24" ht="15.75" thickBot="1" x14ac:dyDescent="0.3">
      <c r="B10" s="31">
        <f>'Flex Supreme Pricer'!A10</f>
        <v>6.25</v>
      </c>
      <c r="C10" s="32">
        <f>'Flex Supreme Pricer'!J10</f>
        <v>99.3125</v>
      </c>
      <c r="D10" s="32">
        <f>'Flex Supreme Pricer'!K10</f>
        <v>99.0625</v>
      </c>
      <c r="E10" s="33">
        <f>'Flex Supreme Pricer'!L10</f>
        <v>99.0625</v>
      </c>
      <c r="F10" s="34"/>
      <c r="G10" s="58" t="s">
        <v>20</v>
      </c>
      <c r="H10" s="59"/>
      <c r="I10" s="59"/>
      <c r="J10" s="60">
        <v>0.5</v>
      </c>
      <c r="K10" s="60">
        <v>0.5</v>
      </c>
      <c r="L10" s="60">
        <v>0.5</v>
      </c>
      <c r="M10" s="60">
        <v>0.375</v>
      </c>
      <c r="N10" s="60">
        <v>0.25</v>
      </c>
      <c r="O10" s="60">
        <v>0</v>
      </c>
      <c r="P10" s="64">
        <v>-0.25</v>
      </c>
      <c r="Q10" s="62" t="s">
        <v>18</v>
      </c>
      <c r="R10" s="63" t="s">
        <v>18</v>
      </c>
      <c r="S10" s="34"/>
      <c r="T10" s="55"/>
      <c r="U10" s="56"/>
      <c r="V10" s="56"/>
      <c r="W10" s="56"/>
      <c r="X10" s="57"/>
    </row>
    <row r="11" spans="2:24" ht="15.75" thickBot="1" x14ac:dyDescent="0.3">
      <c r="B11" s="31">
        <f>'Flex Supreme Pricer'!A11</f>
        <v>6.375</v>
      </c>
      <c r="C11" s="32">
        <f>'Flex Supreme Pricer'!J11</f>
        <v>99.9375</v>
      </c>
      <c r="D11" s="32">
        <f>'Flex Supreme Pricer'!K11</f>
        <v>99.6875</v>
      </c>
      <c r="E11" s="33">
        <f>'Flex Supreme Pricer'!L11</f>
        <v>99.6875</v>
      </c>
      <c r="F11" s="34"/>
      <c r="G11" s="58" t="s">
        <v>21</v>
      </c>
      <c r="H11" s="59"/>
      <c r="I11" s="59"/>
      <c r="J11" s="60">
        <v>0.375</v>
      </c>
      <c r="K11" s="60">
        <v>0.375</v>
      </c>
      <c r="L11" s="60">
        <v>0.375</v>
      </c>
      <c r="M11" s="60">
        <v>0.25</v>
      </c>
      <c r="N11" s="60">
        <v>0</v>
      </c>
      <c r="O11" s="60">
        <v>-0.125</v>
      </c>
      <c r="P11" s="64">
        <v>-0.5</v>
      </c>
      <c r="Q11" s="62" t="s">
        <v>18</v>
      </c>
      <c r="R11" s="63" t="s">
        <v>18</v>
      </c>
      <c r="S11" s="34"/>
      <c r="T11" s="8" t="s">
        <v>22</v>
      </c>
      <c r="U11" s="9"/>
      <c r="V11" s="9"/>
      <c r="W11" s="9"/>
      <c r="X11" s="10"/>
    </row>
    <row r="12" spans="2:24" ht="15.75" thickBot="1" x14ac:dyDescent="0.3">
      <c r="B12" s="31">
        <f>'Flex Supreme Pricer'!A12</f>
        <v>6.5</v>
      </c>
      <c r="C12" s="32">
        <f>'Flex Supreme Pricer'!J12</f>
        <v>100.5625</v>
      </c>
      <c r="D12" s="32">
        <f>'Flex Supreme Pricer'!K12</f>
        <v>100.3125</v>
      </c>
      <c r="E12" s="33">
        <f>'Flex Supreme Pricer'!L12</f>
        <v>100.3125</v>
      </c>
      <c r="F12" s="34"/>
      <c r="G12" s="58" t="s">
        <v>23</v>
      </c>
      <c r="H12" s="59"/>
      <c r="I12" s="59"/>
      <c r="J12" s="60">
        <v>0.25</v>
      </c>
      <c r="K12" s="60">
        <v>0.25</v>
      </c>
      <c r="L12" s="60">
        <v>0.25</v>
      </c>
      <c r="M12" s="60">
        <v>0.125</v>
      </c>
      <c r="N12" s="60">
        <v>0.125</v>
      </c>
      <c r="O12" s="60">
        <v>-0.25</v>
      </c>
      <c r="P12" s="64">
        <v>-0.75</v>
      </c>
      <c r="Q12" s="62" t="s">
        <v>18</v>
      </c>
      <c r="R12" s="63" t="s">
        <v>18</v>
      </c>
      <c r="S12" s="34"/>
      <c r="T12" s="65" t="s">
        <v>24</v>
      </c>
      <c r="U12" s="66"/>
      <c r="V12" s="66"/>
      <c r="W12" s="66"/>
      <c r="X12" s="67"/>
    </row>
    <row r="13" spans="2:24" ht="15.75" thickBot="1" x14ac:dyDescent="0.3">
      <c r="B13" s="31">
        <f>'Flex Supreme Pricer'!A13</f>
        <v>6.625</v>
      </c>
      <c r="C13" s="32">
        <f>'Flex Supreme Pricer'!J13</f>
        <v>101.125</v>
      </c>
      <c r="D13" s="32">
        <f>'Flex Supreme Pricer'!K13</f>
        <v>100.875</v>
      </c>
      <c r="E13" s="33">
        <f>'Flex Supreme Pricer'!L13</f>
        <v>100.875</v>
      </c>
      <c r="F13" s="34"/>
      <c r="G13" s="58" t="s">
        <v>25</v>
      </c>
      <c r="H13" s="59"/>
      <c r="I13" s="59"/>
      <c r="J13" s="60">
        <v>0</v>
      </c>
      <c r="K13" s="60">
        <v>0</v>
      </c>
      <c r="L13" s="60">
        <v>0</v>
      </c>
      <c r="M13" s="60">
        <v>0</v>
      </c>
      <c r="N13" s="60">
        <v>-0.625</v>
      </c>
      <c r="O13" s="60">
        <v>-1</v>
      </c>
      <c r="P13" s="64">
        <v>-2</v>
      </c>
      <c r="Q13" s="62" t="s">
        <v>18</v>
      </c>
      <c r="R13" s="63" t="s">
        <v>18</v>
      </c>
      <c r="S13" s="34"/>
      <c r="T13" s="55" t="s">
        <v>26</v>
      </c>
      <c r="U13" s="56"/>
      <c r="V13" s="68"/>
      <c r="W13" s="69">
        <v>6.25E-2</v>
      </c>
      <c r="X13" s="70"/>
    </row>
    <row r="14" spans="2:24" ht="15.75" thickBot="1" x14ac:dyDescent="0.3">
      <c r="B14" s="31">
        <f>'Flex Supreme Pricer'!A14</f>
        <v>6.75</v>
      </c>
      <c r="C14" s="32">
        <f>'Flex Supreme Pricer'!J14</f>
        <v>101.6875</v>
      </c>
      <c r="D14" s="32">
        <f>'Flex Supreme Pricer'!K14</f>
        <v>101.4375</v>
      </c>
      <c r="E14" s="33">
        <f>'Flex Supreme Pricer'!L14</f>
        <v>101.4375</v>
      </c>
      <c r="F14" s="34"/>
      <c r="G14" s="58" t="s">
        <v>27</v>
      </c>
      <c r="H14" s="59"/>
      <c r="I14" s="59"/>
      <c r="J14" s="60">
        <v>-0.625</v>
      </c>
      <c r="K14" s="60">
        <v>-0.625</v>
      </c>
      <c r="L14" s="60">
        <v>-0.625</v>
      </c>
      <c r="M14" s="60">
        <v>-0.625</v>
      </c>
      <c r="N14" s="60">
        <v>-1.375</v>
      </c>
      <c r="O14" s="60">
        <v>-2.25</v>
      </c>
      <c r="P14" s="71">
        <v>-2.5</v>
      </c>
      <c r="Q14" s="62" t="s">
        <v>18</v>
      </c>
      <c r="R14" s="63" t="s">
        <v>18</v>
      </c>
      <c r="S14" s="34"/>
      <c r="T14" s="55" t="s">
        <v>28</v>
      </c>
      <c r="U14" s="56"/>
      <c r="V14" s="68"/>
      <c r="W14" s="69">
        <v>0</v>
      </c>
      <c r="X14" s="70"/>
    </row>
    <row r="15" spans="2:24" ht="15.75" thickBot="1" x14ac:dyDescent="0.3">
      <c r="B15" s="31">
        <f>'Flex Supreme Pricer'!A15</f>
        <v>6.875</v>
      </c>
      <c r="C15" s="32">
        <f>'Flex Supreme Pricer'!J15</f>
        <v>102.25</v>
      </c>
      <c r="D15" s="32">
        <f>'Flex Supreme Pricer'!K15</f>
        <v>102</v>
      </c>
      <c r="E15" s="33">
        <f>'Flex Supreme Pricer'!L15</f>
        <v>102</v>
      </c>
      <c r="F15" s="34"/>
      <c r="G15" s="72" t="s">
        <v>29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34"/>
      <c r="T15" s="55" t="s">
        <v>30</v>
      </c>
      <c r="U15" s="56"/>
      <c r="V15" s="68"/>
      <c r="W15" s="69">
        <v>-0.125</v>
      </c>
      <c r="X15" s="70"/>
    </row>
    <row r="16" spans="2:24" ht="15.75" thickBot="1" x14ac:dyDescent="0.3">
      <c r="B16" s="31">
        <f>'Flex Supreme Pricer'!A16</f>
        <v>7</v>
      </c>
      <c r="C16" s="32">
        <f>'Flex Supreme Pricer'!J16</f>
        <v>102.75</v>
      </c>
      <c r="D16" s="32">
        <f>'Flex Supreme Pricer'!K16</f>
        <v>102.5</v>
      </c>
      <c r="E16" s="33">
        <f>'Flex Supreme Pricer'!L16</f>
        <v>102.5</v>
      </c>
      <c r="F16" s="34"/>
      <c r="G16" s="58" t="s">
        <v>17</v>
      </c>
      <c r="H16" s="59"/>
      <c r="I16" s="59"/>
      <c r="J16" s="60">
        <v>0.5</v>
      </c>
      <c r="K16" s="60">
        <v>0.5</v>
      </c>
      <c r="L16" s="60">
        <v>0.5</v>
      </c>
      <c r="M16" s="60">
        <v>0.375</v>
      </c>
      <c r="N16" s="60">
        <v>0.25</v>
      </c>
      <c r="O16" s="60">
        <v>0</v>
      </c>
      <c r="P16" s="61">
        <v>-0.25</v>
      </c>
      <c r="Q16" s="62" t="s">
        <v>18</v>
      </c>
      <c r="R16" s="63" t="s">
        <v>18</v>
      </c>
      <c r="S16" s="34"/>
      <c r="T16" s="75" t="s">
        <v>31</v>
      </c>
      <c r="U16" s="76"/>
      <c r="V16" s="77"/>
      <c r="W16" s="78">
        <v>-0.25</v>
      </c>
      <c r="X16" s="79"/>
    </row>
    <row r="17" spans="2:27" ht="15" customHeight="1" thickBot="1" x14ac:dyDescent="0.3">
      <c r="B17" s="31">
        <f>'Flex Supreme Pricer'!A17</f>
        <v>7.125</v>
      </c>
      <c r="C17" s="32">
        <f>'Flex Supreme Pricer'!J17</f>
        <v>103.25</v>
      </c>
      <c r="D17" s="32">
        <f>'Flex Supreme Pricer'!K17</f>
        <v>103</v>
      </c>
      <c r="E17" s="33">
        <f>'Flex Supreme Pricer'!L17</f>
        <v>103</v>
      </c>
      <c r="F17" s="34"/>
      <c r="G17" s="58" t="s">
        <v>20</v>
      </c>
      <c r="H17" s="59"/>
      <c r="I17" s="59"/>
      <c r="J17" s="60">
        <v>0.5</v>
      </c>
      <c r="K17" s="60">
        <v>0.5</v>
      </c>
      <c r="L17" s="60">
        <v>0.5</v>
      </c>
      <c r="M17" s="60">
        <v>0.375</v>
      </c>
      <c r="N17" s="60">
        <v>0.25</v>
      </c>
      <c r="O17" s="60">
        <v>0</v>
      </c>
      <c r="P17" s="64">
        <v>-0.25</v>
      </c>
      <c r="Q17" s="62" t="s">
        <v>18</v>
      </c>
      <c r="R17" s="63" t="s">
        <v>18</v>
      </c>
      <c r="S17" s="34"/>
      <c r="T17" s="80" t="s">
        <v>32</v>
      </c>
      <c r="U17" s="81"/>
      <c r="V17" s="81"/>
      <c r="W17" s="81"/>
      <c r="X17" s="82"/>
    </row>
    <row r="18" spans="2:27" ht="15" customHeight="1" thickBot="1" x14ac:dyDescent="0.3">
      <c r="B18" s="31">
        <f>'Flex Supreme Pricer'!A18</f>
        <v>7.25</v>
      </c>
      <c r="C18" s="32">
        <f>'Flex Supreme Pricer'!J18</f>
        <v>103.6875</v>
      </c>
      <c r="D18" s="32">
        <f>'Flex Supreme Pricer'!K18</f>
        <v>103.4375</v>
      </c>
      <c r="E18" s="33">
        <f>'Flex Supreme Pricer'!L18</f>
        <v>103.4375</v>
      </c>
      <c r="F18" s="34"/>
      <c r="G18" s="58" t="s">
        <v>21</v>
      </c>
      <c r="H18" s="59"/>
      <c r="I18" s="59"/>
      <c r="J18" s="60">
        <v>0.375</v>
      </c>
      <c r="K18" s="60">
        <v>0.375</v>
      </c>
      <c r="L18" s="60">
        <v>0.375</v>
      </c>
      <c r="M18" s="60">
        <v>0.25</v>
      </c>
      <c r="N18" s="60">
        <v>0</v>
      </c>
      <c r="O18" s="60">
        <v>-0.125</v>
      </c>
      <c r="P18" s="64">
        <v>-0.5</v>
      </c>
      <c r="Q18" s="62" t="s">
        <v>18</v>
      </c>
      <c r="R18" s="63" t="s">
        <v>18</v>
      </c>
      <c r="S18" s="34"/>
      <c r="T18" s="55" t="s">
        <v>33</v>
      </c>
      <c r="U18" s="56"/>
      <c r="V18" s="68"/>
      <c r="W18" s="69">
        <v>-0.125</v>
      </c>
      <c r="X18" s="70"/>
    </row>
    <row r="19" spans="2:27" ht="15.75" thickBot="1" x14ac:dyDescent="0.3">
      <c r="B19" s="31">
        <f>'Flex Supreme Pricer'!A19</f>
        <v>7.375</v>
      </c>
      <c r="C19" s="32">
        <f>'Flex Supreme Pricer'!J19</f>
        <v>104.125</v>
      </c>
      <c r="D19" s="32">
        <f>'Flex Supreme Pricer'!K19</f>
        <v>103.875</v>
      </c>
      <c r="E19" s="33">
        <f>'Flex Supreme Pricer'!L19</f>
        <v>103.875</v>
      </c>
      <c r="F19" s="34"/>
      <c r="G19" s="58" t="s">
        <v>23</v>
      </c>
      <c r="H19" s="59"/>
      <c r="I19" s="59"/>
      <c r="J19" s="60">
        <v>0.25</v>
      </c>
      <c r="K19" s="60">
        <v>0.25</v>
      </c>
      <c r="L19" s="60">
        <v>0.25</v>
      </c>
      <c r="M19" s="60">
        <v>0.125</v>
      </c>
      <c r="N19" s="60">
        <v>0.125</v>
      </c>
      <c r="O19" s="60">
        <v>-0.25</v>
      </c>
      <c r="P19" s="64">
        <v>-0.75</v>
      </c>
      <c r="Q19" s="62" t="s">
        <v>18</v>
      </c>
      <c r="R19" s="63" t="s">
        <v>18</v>
      </c>
      <c r="S19" s="34"/>
      <c r="T19" s="55" t="s">
        <v>26</v>
      </c>
      <c r="U19" s="56"/>
      <c r="V19" s="68"/>
      <c r="W19" s="78">
        <v>-0.25</v>
      </c>
      <c r="X19" s="79"/>
    </row>
    <row r="20" spans="2:27" ht="15.75" thickBot="1" x14ac:dyDescent="0.3">
      <c r="B20" s="31">
        <f>'Flex Supreme Pricer'!A20</f>
        <v>7.5</v>
      </c>
      <c r="C20" s="32">
        <f>'Flex Supreme Pricer'!J20</f>
        <v>104.5</v>
      </c>
      <c r="D20" s="32">
        <f>'Flex Supreme Pricer'!K20</f>
        <v>104.25</v>
      </c>
      <c r="E20" s="33">
        <f>'Flex Supreme Pricer'!L20</f>
        <v>104.25</v>
      </c>
      <c r="F20" s="34"/>
      <c r="G20" s="58" t="s">
        <v>25</v>
      </c>
      <c r="H20" s="59"/>
      <c r="I20" s="59"/>
      <c r="J20" s="60">
        <v>0</v>
      </c>
      <c r="K20" s="60">
        <v>0</v>
      </c>
      <c r="L20" s="60">
        <v>0</v>
      </c>
      <c r="M20" s="60">
        <v>0</v>
      </c>
      <c r="N20" s="60">
        <v>-0.625</v>
      </c>
      <c r="O20" s="60">
        <v>-1</v>
      </c>
      <c r="P20" s="64">
        <v>-2</v>
      </c>
      <c r="Q20" s="62" t="s">
        <v>18</v>
      </c>
      <c r="R20" s="63" t="s">
        <v>18</v>
      </c>
      <c r="S20" s="34"/>
      <c r="T20" s="55" t="s">
        <v>34</v>
      </c>
      <c r="U20" s="56"/>
      <c r="V20" s="68"/>
      <c r="W20" s="78">
        <v>-0.25</v>
      </c>
      <c r="X20" s="79"/>
      <c r="AA20" s="83"/>
    </row>
    <row r="21" spans="2:27" ht="15.75" thickBot="1" x14ac:dyDescent="0.3">
      <c r="B21" s="31">
        <f>'Flex Supreme Pricer'!A21</f>
        <v>7.625</v>
      </c>
      <c r="C21" s="32">
        <f>'Flex Supreme Pricer'!J21</f>
        <v>104.875</v>
      </c>
      <c r="D21" s="32">
        <f>'Flex Supreme Pricer'!K21</f>
        <v>104.625</v>
      </c>
      <c r="E21" s="33">
        <f>'Flex Supreme Pricer'!L21</f>
        <v>104.625</v>
      </c>
      <c r="F21" s="34"/>
      <c r="G21" s="58" t="s">
        <v>27</v>
      </c>
      <c r="H21" s="59"/>
      <c r="I21" s="59"/>
      <c r="J21" s="60">
        <v>-0.625</v>
      </c>
      <c r="K21" s="60">
        <v>-0.625</v>
      </c>
      <c r="L21" s="60">
        <v>-0.625</v>
      </c>
      <c r="M21" s="60">
        <v>-0.625</v>
      </c>
      <c r="N21" s="60">
        <v>-1.375</v>
      </c>
      <c r="O21" s="60">
        <v>-2.25</v>
      </c>
      <c r="P21" s="84" t="s">
        <v>18</v>
      </c>
      <c r="Q21" s="62" t="s">
        <v>18</v>
      </c>
      <c r="R21" s="63" t="s">
        <v>18</v>
      </c>
      <c r="S21" s="34"/>
      <c r="T21" s="85" t="s">
        <v>35</v>
      </c>
      <c r="U21" s="86"/>
      <c r="V21" s="86"/>
      <c r="W21" s="86"/>
      <c r="X21" s="87"/>
    </row>
    <row r="22" spans="2:27" x14ac:dyDescent="0.25">
      <c r="B22" s="31">
        <f>'Flex Supreme Pricer'!A22</f>
        <v>7.75</v>
      </c>
      <c r="C22" s="32">
        <f>'Flex Supreme Pricer'!J22</f>
        <v>105.25</v>
      </c>
      <c r="D22" s="32">
        <f>'Flex Supreme Pricer'!K22</f>
        <v>105</v>
      </c>
      <c r="E22" s="33">
        <f>'Flex Supreme Pricer'!L22</f>
        <v>105</v>
      </c>
      <c r="F22" s="34"/>
      <c r="G22" s="72" t="s">
        <v>36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34"/>
      <c r="T22" s="88"/>
      <c r="U22" s="89"/>
      <c r="V22" s="89"/>
      <c r="W22" s="89"/>
      <c r="X22" s="90"/>
    </row>
    <row r="23" spans="2:27" x14ac:dyDescent="0.25">
      <c r="B23" s="31">
        <f>'Flex Supreme Pricer'!A23</f>
        <v>7.875</v>
      </c>
      <c r="C23" s="32">
        <f>'Flex Supreme Pricer'!J23</f>
        <v>105.5625</v>
      </c>
      <c r="D23" s="32">
        <f>'Flex Supreme Pricer'!K23</f>
        <v>105.3125</v>
      </c>
      <c r="E23" s="33">
        <f>'Flex Supreme Pricer'!L23</f>
        <v>105.3125</v>
      </c>
      <c r="F23" s="34"/>
      <c r="G23" s="91" t="s">
        <v>37</v>
      </c>
      <c r="H23" s="92"/>
      <c r="I23" s="92"/>
      <c r="J23" s="61">
        <v>-0.5</v>
      </c>
      <c r="K23" s="61">
        <v>-0.5</v>
      </c>
      <c r="L23" s="61">
        <v>-0.5</v>
      </c>
      <c r="M23" s="61">
        <v>-0.625</v>
      </c>
      <c r="N23" s="61">
        <v>-0.75</v>
      </c>
      <c r="O23" s="61">
        <v>-0.875</v>
      </c>
      <c r="P23" s="61">
        <v>-1</v>
      </c>
      <c r="Q23" s="62" t="s">
        <v>18</v>
      </c>
      <c r="R23" s="63" t="s">
        <v>18</v>
      </c>
      <c r="S23" s="34"/>
      <c r="T23" s="88"/>
      <c r="U23" s="89"/>
      <c r="W23" s="89"/>
      <c r="X23" s="90"/>
    </row>
    <row r="24" spans="2:27" x14ac:dyDescent="0.25">
      <c r="B24" s="31">
        <f>'Flex Supreme Pricer'!A24</f>
        <v>8</v>
      </c>
      <c r="C24" s="32">
        <f>'Flex Supreme Pricer'!J24</f>
        <v>105.875</v>
      </c>
      <c r="D24" s="32">
        <f>'Flex Supreme Pricer'!K24</f>
        <v>105.625</v>
      </c>
      <c r="E24" s="33">
        <f>'Flex Supreme Pricer'!L24</f>
        <v>105.625</v>
      </c>
      <c r="F24" s="34"/>
      <c r="G24" s="91" t="s">
        <v>38</v>
      </c>
      <c r="H24" s="92"/>
      <c r="I24" s="92"/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2" t="s">
        <v>18</v>
      </c>
      <c r="R24" s="63" t="s">
        <v>18</v>
      </c>
      <c r="S24" s="34"/>
      <c r="T24" s="88"/>
      <c r="U24" s="89"/>
      <c r="V24" s="89"/>
      <c r="W24" s="89"/>
      <c r="X24" s="90"/>
    </row>
    <row r="25" spans="2:27" x14ac:dyDescent="0.25">
      <c r="B25" s="31">
        <f>'Flex Supreme Pricer'!A25</f>
        <v>8.125</v>
      </c>
      <c r="C25" s="32">
        <f>'Flex Supreme Pricer'!J25</f>
        <v>106.1563</v>
      </c>
      <c r="D25" s="32">
        <f>'Flex Supreme Pricer'!K25</f>
        <v>105.9063</v>
      </c>
      <c r="E25" s="33">
        <f>'Flex Supreme Pricer'!L25</f>
        <v>105.9063</v>
      </c>
      <c r="F25" s="34"/>
      <c r="G25" s="91" t="s">
        <v>39</v>
      </c>
      <c r="H25" s="92"/>
      <c r="I25" s="92"/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2" t="s">
        <v>18</v>
      </c>
      <c r="R25" s="63" t="s">
        <v>18</v>
      </c>
      <c r="S25" s="34"/>
      <c r="T25" s="88"/>
      <c r="U25" s="89"/>
      <c r="V25" s="89"/>
      <c r="W25" s="89"/>
      <c r="X25" s="90"/>
    </row>
    <row r="26" spans="2:27" ht="15.75" thickBot="1" x14ac:dyDescent="0.3">
      <c r="B26" s="31">
        <f>'Flex Supreme Pricer'!A26</f>
        <v>8.25</v>
      </c>
      <c r="C26" s="32">
        <f>'Flex Supreme Pricer'!J26</f>
        <v>106.4375</v>
      </c>
      <c r="D26" s="32">
        <f>'Flex Supreme Pricer'!K26</f>
        <v>106.1875</v>
      </c>
      <c r="E26" s="33">
        <f>'Flex Supreme Pricer'!L26</f>
        <v>106.1875</v>
      </c>
      <c r="F26" s="34"/>
      <c r="G26" s="91" t="s">
        <v>40</v>
      </c>
      <c r="H26" s="92"/>
      <c r="I26" s="92"/>
      <c r="J26" s="61">
        <v>-0.125</v>
      </c>
      <c r="K26" s="61">
        <v>-0.125</v>
      </c>
      <c r="L26" s="61">
        <v>-0.25</v>
      </c>
      <c r="M26" s="61">
        <v>-0.375</v>
      </c>
      <c r="N26" s="61">
        <v>-0.75</v>
      </c>
      <c r="O26" s="61">
        <v>-1</v>
      </c>
      <c r="P26" s="61">
        <v>-1.375</v>
      </c>
      <c r="Q26" s="62" t="s">
        <v>18</v>
      </c>
      <c r="R26" s="63" t="s">
        <v>18</v>
      </c>
      <c r="S26" s="34"/>
      <c r="T26" s="93"/>
      <c r="U26" s="94"/>
      <c r="V26" s="94"/>
      <c r="W26" s="94"/>
      <c r="X26" s="95"/>
      <c r="AA26" s="83"/>
    </row>
    <row r="27" spans="2:27" x14ac:dyDescent="0.25">
      <c r="B27" s="31">
        <f>'Flex Supreme Pricer'!A27</f>
        <v>8.375</v>
      </c>
      <c r="C27" s="32">
        <f>'Flex Supreme Pricer'!J27</f>
        <v>106.6875</v>
      </c>
      <c r="D27" s="32">
        <f>'Flex Supreme Pricer'!K27</f>
        <v>106.4375</v>
      </c>
      <c r="E27" s="33">
        <f>'Flex Supreme Pricer'!L27</f>
        <v>106.4375</v>
      </c>
      <c r="F27" s="34"/>
      <c r="G27" s="91" t="s">
        <v>41</v>
      </c>
      <c r="H27" s="92"/>
      <c r="I27" s="92"/>
      <c r="J27" s="61">
        <v>-0.125</v>
      </c>
      <c r="K27" s="61">
        <v>-0.125</v>
      </c>
      <c r="L27" s="61">
        <v>-0.25</v>
      </c>
      <c r="M27" s="61">
        <v>-0.25</v>
      </c>
      <c r="N27" s="61">
        <v>-0.375</v>
      </c>
      <c r="O27" s="61">
        <v>-0.5</v>
      </c>
      <c r="P27" s="61">
        <v>-0.625</v>
      </c>
      <c r="Q27" s="62" t="s">
        <v>18</v>
      </c>
      <c r="R27" s="63" t="s">
        <v>18</v>
      </c>
      <c r="S27" s="34"/>
      <c r="T27" s="96" t="s">
        <v>42</v>
      </c>
      <c r="U27" s="97"/>
      <c r="V27" s="97"/>
      <c r="W27" s="97"/>
      <c r="X27" s="98"/>
    </row>
    <row r="28" spans="2:27" x14ac:dyDescent="0.25">
      <c r="B28" s="31">
        <f>'Flex Supreme Pricer'!A28</f>
        <v>8.5</v>
      </c>
      <c r="C28" s="32">
        <f>'Flex Supreme Pricer'!J28</f>
        <v>106.9375</v>
      </c>
      <c r="D28" s="32">
        <f>'Flex Supreme Pricer'!K28</f>
        <v>106.6875</v>
      </c>
      <c r="E28" s="33">
        <f>'Flex Supreme Pricer'!L28</f>
        <v>106.6875</v>
      </c>
      <c r="F28" s="34"/>
      <c r="G28" s="99" t="s">
        <v>43</v>
      </c>
      <c r="H28" s="100"/>
      <c r="I28" s="100"/>
      <c r="J28" s="100"/>
      <c r="K28" s="100"/>
      <c r="L28" s="100"/>
      <c r="M28" s="100"/>
      <c r="N28" s="100"/>
      <c r="O28" s="100"/>
      <c r="P28" s="101"/>
      <c r="Q28" s="101"/>
      <c r="R28" s="102"/>
      <c r="S28" s="34"/>
      <c r="T28" s="93" t="s">
        <v>44</v>
      </c>
      <c r="U28" s="94"/>
      <c r="V28" s="94"/>
      <c r="W28" s="94"/>
      <c r="X28" s="95"/>
    </row>
    <row r="29" spans="2:27" x14ac:dyDescent="0.25">
      <c r="B29" s="31">
        <f>'Flex Supreme Pricer'!A29</f>
        <v>8.625</v>
      </c>
      <c r="C29" s="32">
        <f>'Flex Supreme Pricer'!J29</f>
        <v>107.1875</v>
      </c>
      <c r="D29" s="32">
        <f>'Flex Supreme Pricer'!K29</f>
        <v>106.9375</v>
      </c>
      <c r="E29" s="33">
        <f>'Flex Supreme Pricer'!L29</f>
        <v>106.9375</v>
      </c>
      <c r="F29" s="34"/>
      <c r="G29" s="103" t="s">
        <v>45</v>
      </c>
      <c r="H29" s="104"/>
      <c r="I29" s="105"/>
      <c r="J29" s="60">
        <v>-0.125</v>
      </c>
      <c r="K29" s="60">
        <v>-0.25</v>
      </c>
      <c r="L29" s="60">
        <v>-0.25</v>
      </c>
      <c r="M29" s="60">
        <v>-0.25</v>
      </c>
      <c r="N29" s="60">
        <v>-0.25</v>
      </c>
      <c r="O29" s="60">
        <v>-0.375</v>
      </c>
      <c r="P29" s="61">
        <v>-0.5</v>
      </c>
      <c r="Q29" s="62" t="s">
        <v>18</v>
      </c>
      <c r="R29" s="63" t="s">
        <v>18</v>
      </c>
      <c r="S29" s="34"/>
      <c r="T29" s="93" t="s">
        <v>46</v>
      </c>
      <c r="U29" s="94"/>
      <c r="V29" s="94"/>
      <c r="W29" s="94"/>
      <c r="X29" s="95"/>
    </row>
    <row r="30" spans="2:27" ht="15.75" thickBot="1" x14ac:dyDescent="0.3">
      <c r="B30" s="106">
        <f>'Flex Supreme Pricer'!A30</f>
        <v>8.75</v>
      </c>
      <c r="C30" s="107">
        <f>'Flex Supreme Pricer'!J30</f>
        <v>107.4375</v>
      </c>
      <c r="D30" s="107">
        <f>'Flex Supreme Pricer'!K30</f>
        <v>107.1875</v>
      </c>
      <c r="E30" s="108">
        <f>'Flex Supreme Pricer'!L30</f>
        <v>107.1875</v>
      </c>
      <c r="F30" s="34"/>
      <c r="G30" s="103" t="s">
        <v>47</v>
      </c>
      <c r="H30" s="104"/>
      <c r="I30" s="105"/>
      <c r="J30" s="60">
        <v>-0.125</v>
      </c>
      <c r="K30" s="60">
        <v>-0.125</v>
      </c>
      <c r="L30" s="60">
        <v>-0.125</v>
      </c>
      <c r="M30" s="60">
        <v>-0.5</v>
      </c>
      <c r="N30" s="60">
        <v>-0.75</v>
      </c>
      <c r="O30" s="60">
        <v>-1</v>
      </c>
      <c r="P30" s="84" t="s">
        <v>18</v>
      </c>
      <c r="Q30" s="62" t="s">
        <v>18</v>
      </c>
      <c r="R30" s="63" t="s">
        <v>18</v>
      </c>
      <c r="S30" s="34"/>
      <c r="T30" s="93" t="s">
        <v>48</v>
      </c>
      <c r="U30" s="94"/>
      <c r="V30" s="94"/>
      <c r="W30" s="94"/>
      <c r="X30" s="95"/>
    </row>
    <row r="31" spans="2:27" ht="15.75" thickBot="1" x14ac:dyDescent="0.3">
      <c r="B31" s="109" t="s">
        <v>49</v>
      </c>
      <c r="C31" s="110"/>
      <c r="D31" s="110"/>
      <c r="E31" s="111"/>
      <c r="F31" s="34"/>
      <c r="G31" s="103" t="s">
        <v>50</v>
      </c>
      <c r="H31" s="104"/>
      <c r="I31" s="105"/>
      <c r="J31" s="71">
        <v>-0.5</v>
      </c>
      <c r="K31" s="71">
        <v>-0.5</v>
      </c>
      <c r="L31" s="71">
        <v>-0.5</v>
      </c>
      <c r="M31" s="71">
        <v>-0.5</v>
      </c>
      <c r="N31" s="71">
        <v>-0.5</v>
      </c>
      <c r="O31" s="71">
        <v>-0.75</v>
      </c>
      <c r="P31" s="61">
        <v>-1</v>
      </c>
      <c r="Q31" s="62" t="s">
        <v>18</v>
      </c>
      <c r="R31" s="63" t="s">
        <v>18</v>
      </c>
      <c r="S31" s="34"/>
      <c r="T31" s="93" t="s">
        <v>51</v>
      </c>
      <c r="U31" s="94"/>
      <c r="V31" s="94"/>
      <c r="W31" s="94"/>
      <c r="X31" s="95"/>
    </row>
    <row r="32" spans="2:27" x14ac:dyDescent="0.25">
      <c r="B32" s="112" t="s">
        <v>52</v>
      </c>
      <c r="C32" s="113"/>
      <c r="D32" s="114">
        <v>100000</v>
      </c>
      <c r="E32" s="115"/>
      <c r="F32" s="34"/>
      <c r="G32" s="103" t="s">
        <v>53</v>
      </c>
      <c r="H32" s="104"/>
      <c r="I32" s="105"/>
      <c r="J32" s="71">
        <v>0</v>
      </c>
      <c r="K32" s="71">
        <v>-0.125</v>
      </c>
      <c r="L32" s="71">
        <v>-0.125</v>
      </c>
      <c r="M32" s="71">
        <v>-0.125</v>
      </c>
      <c r="N32" s="71">
        <v>-0.125</v>
      </c>
      <c r="O32" s="71">
        <v>-0.125</v>
      </c>
      <c r="P32" s="71">
        <v>-0.125</v>
      </c>
      <c r="Q32" s="62" t="s">
        <v>18</v>
      </c>
      <c r="R32" s="63" t="s">
        <v>18</v>
      </c>
      <c r="S32" s="34"/>
      <c r="T32" s="116" t="s">
        <v>54</v>
      </c>
      <c r="U32" s="117"/>
      <c r="V32" s="117"/>
      <c r="W32" s="117"/>
      <c r="X32" s="118"/>
    </row>
    <row r="33" spans="2:24" ht="15.75" thickBot="1" x14ac:dyDescent="0.3">
      <c r="B33" s="119" t="s">
        <v>55</v>
      </c>
      <c r="C33" s="120"/>
      <c r="D33" s="121">
        <v>3000000</v>
      </c>
      <c r="E33" s="122"/>
      <c r="F33" s="34"/>
      <c r="G33" s="103" t="s">
        <v>56</v>
      </c>
      <c r="H33" s="104"/>
      <c r="I33" s="105"/>
      <c r="J33" s="123">
        <v>-0.375</v>
      </c>
      <c r="K33" s="123">
        <v>-0.375</v>
      </c>
      <c r="L33" s="123">
        <v>-0.5</v>
      </c>
      <c r="M33" s="123">
        <v>-0.5</v>
      </c>
      <c r="N33" s="123">
        <v>-0.625</v>
      </c>
      <c r="O33" s="123">
        <v>-0.75</v>
      </c>
      <c r="P33" s="124">
        <v>-1</v>
      </c>
      <c r="Q33" s="62" t="s">
        <v>18</v>
      </c>
      <c r="R33" s="63" t="s">
        <v>18</v>
      </c>
      <c r="S33" s="34"/>
      <c r="T33" s="125" t="s">
        <v>57</v>
      </c>
      <c r="U33" s="126"/>
      <c r="V33" s="126"/>
      <c r="W33" s="126"/>
      <c r="X33" s="127"/>
    </row>
    <row r="34" spans="2:24" x14ac:dyDescent="0.25">
      <c r="B34" s="128" t="s">
        <v>58</v>
      </c>
      <c r="C34" s="129"/>
      <c r="D34" s="129"/>
      <c r="E34" s="130"/>
      <c r="F34" s="34"/>
      <c r="G34" s="103" t="s">
        <v>59</v>
      </c>
      <c r="H34" s="104"/>
      <c r="I34" s="105"/>
      <c r="J34" s="123">
        <v>-0.25</v>
      </c>
      <c r="K34" s="123">
        <v>-0.25</v>
      </c>
      <c r="L34" s="123">
        <v>-0.25</v>
      </c>
      <c r="M34" s="123">
        <v>-0.25</v>
      </c>
      <c r="N34" s="123">
        <v>-0.25</v>
      </c>
      <c r="O34" s="123">
        <v>-0.375</v>
      </c>
      <c r="P34" s="124">
        <v>-0.5</v>
      </c>
      <c r="Q34" s="62" t="s">
        <v>18</v>
      </c>
      <c r="R34" s="63" t="s">
        <v>18</v>
      </c>
      <c r="S34" s="34"/>
      <c r="T34" s="131" t="s">
        <v>60</v>
      </c>
      <c r="U34" s="132"/>
      <c r="V34" s="132"/>
      <c r="W34" s="132"/>
      <c r="X34" s="133"/>
    </row>
    <row r="35" spans="2:24" x14ac:dyDescent="0.25">
      <c r="B35" s="134" t="s">
        <v>61</v>
      </c>
      <c r="C35" s="135"/>
      <c r="D35" s="135"/>
      <c r="E35" s="136"/>
      <c r="F35" s="34"/>
      <c r="G35" s="103" t="s">
        <v>62</v>
      </c>
      <c r="H35" s="104"/>
      <c r="I35" s="105"/>
      <c r="J35" s="123">
        <v>-0.5</v>
      </c>
      <c r="K35" s="123">
        <v>-0.5</v>
      </c>
      <c r="L35" s="123">
        <v>-0.5</v>
      </c>
      <c r="M35" s="123">
        <v>-0.5</v>
      </c>
      <c r="N35" s="123">
        <v>-0.5</v>
      </c>
      <c r="O35" s="123">
        <v>-0.625</v>
      </c>
      <c r="P35" s="124">
        <v>-0.75</v>
      </c>
      <c r="Q35" s="62" t="s">
        <v>18</v>
      </c>
      <c r="R35" s="63" t="s">
        <v>18</v>
      </c>
      <c r="S35" s="34"/>
      <c r="T35" s="137" t="s">
        <v>63</v>
      </c>
      <c r="U35" s="138"/>
      <c r="V35" s="138"/>
      <c r="W35" s="138"/>
      <c r="X35" s="139"/>
    </row>
    <row r="36" spans="2:24" ht="15.75" thickBot="1" x14ac:dyDescent="0.3">
      <c r="B36" s="134" t="s">
        <v>64</v>
      </c>
      <c r="C36" s="135"/>
      <c r="D36" s="135"/>
      <c r="E36" s="136"/>
      <c r="F36" s="34"/>
      <c r="G36" s="103" t="s">
        <v>65</v>
      </c>
      <c r="H36" s="104"/>
      <c r="I36" s="105"/>
      <c r="J36" s="71">
        <v>0</v>
      </c>
      <c r="K36" s="71">
        <v>-0.125</v>
      </c>
      <c r="L36" s="71">
        <v>-0.125</v>
      </c>
      <c r="M36" s="71">
        <v>-0.125</v>
      </c>
      <c r="N36" s="71">
        <v>-0.125</v>
      </c>
      <c r="O36" s="71">
        <v>-0.125</v>
      </c>
      <c r="P36" s="71">
        <v>-0.125</v>
      </c>
      <c r="Q36" s="62" t="s">
        <v>18</v>
      </c>
      <c r="R36" s="63" t="s">
        <v>18</v>
      </c>
      <c r="S36" s="34"/>
      <c r="T36" s="140" t="s">
        <v>66</v>
      </c>
      <c r="U36" s="141"/>
      <c r="V36" s="141"/>
      <c r="W36" s="141"/>
      <c r="X36" s="142"/>
    </row>
    <row r="37" spans="2:24" ht="15.75" customHeight="1" thickBot="1" x14ac:dyDescent="0.3">
      <c r="B37" s="134" t="s">
        <v>67</v>
      </c>
      <c r="C37" s="135"/>
      <c r="D37" s="135"/>
      <c r="E37" s="136"/>
      <c r="F37" s="34"/>
      <c r="G37" s="103" t="s">
        <v>68</v>
      </c>
      <c r="H37" s="104"/>
      <c r="I37" s="105"/>
      <c r="J37" s="60">
        <v>-0.5</v>
      </c>
      <c r="K37" s="60">
        <v>-0.5</v>
      </c>
      <c r="L37" s="60">
        <v>-0.5</v>
      </c>
      <c r="M37" s="60">
        <v>-0.5</v>
      </c>
      <c r="N37" s="60">
        <v>-0.5</v>
      </c>
      <c r="O37" s="60">
        <v>-0.5</v>
      </c>
      <c r="P37" s="64">
        <v>-0.5</v>
      </c>
      <c r="Q37" s="62" t="s">
        <v>18</v>
      </c>
      <c r="R37" s="63" t="s">
        <v>18</v>
      </c>
      <c r="S37" s="34"/>
      <c r="T37" s="143" t="s">
        <v>69</v>
      </c>
      <c r="U37" s="144"/>
      <c r="V37" s="144"/>
      <c r="W37" s="144"/>
      <c r="X37" s="145"/>
    </row>
    <row r="38" spans="2:24" ht="15.75" customHeight="1" thickBot="1" x14ac:dyDescent="0.3">
      <c r="B38" s="134" t="s">
        <v>70</v>
      </c>
      <c r="C38" s="135"/>
      <c r="D38" s="135"/>
      <c r="E38" s="136"/>
      <c r="F38" s="34"/>
      <c r="G38" s="103" t="s">
        <v>71</v>
      </c>
      <c r="H38" s="104"/>
      <c r="I38" s="105"/>
      <c r="J38" s="60">
        <v>-0.5</v>
      </c>
      <c r="K38" s="60">
        <v>-0.5</v>
      </c>
      <c r="L38" s="60">
        <v>-0.5</v>
      </c>
      <c r="M38" s="60">
        <v>-0.625</v>
      </c>
      <c r="N38" s="60">
        <v>-0.625</v>
      </c>
      <c r="O38" s="60">
        <v>-0.625</v>
      </c>
      <c r="P38" s="64">
        <v>-0.625</v>
      </c>
      <c r="Q38" s="62" t="s">
        <v>18</v>
      </c>
      <c r="R38" s="63" t="s">
        <v>18</v>
      </c>
      <c r="S38" s="34"/>
      <c r="T38" s="146" t="s">
        <v>72</v>
      </c>
      <c r="U38" s="147"/>
      <c r="V38" s="147"/>
      <c r="W38" s="147"/>
      <c r="X38" s="148"/>
    </row>
    <row r="39" spans="2:24" ht="15.75" thickBot="1" x14ac:dyDescent="0.3">
      <c r="B39" s="149" t="s">
        <v>73</v>
      </c>
      <c r="C39" s="150"/>
      <c r="D39" s="150"/>
      <c r="E39" s="151"/>
      <c r="F39" s="34"/>
      <c r="G39" s="103" t="s">
        <v>74</v>
      </c>
      <c r="H39" s="104"/>
      <c r="I39" s="105"/>
      <c r="J39" s="60">
        <v>-0.25</v>
      </c>
      <c r="K39" s="60">
        <v>-0.25</v>
      </c>
      <c r="L39" s="60">
        <v>-0.25</v>
      </c>
      <c r="M39" s="60">
        <v>-0.25</v>
      </c>
      <c r="N39" s="60">
        <v>-0.25</v>
      </c>
      <c r="O39" s="60">
        <v>-0.25</v>
      </c>
      <c r="P39" s="64">
        <v>-0.25</v>
      </c>
      <c r="Q39" s="62" t="s">
        <v>18</v>
      </c>
      <c r="R39" s="63" t="s">
        <v>18</v>
      </c>
      <c r="S39" s="15"/>
      <c r="T39" s="152" t="s">
        <v>75</v>
      </c>
      <c r="U39" s="153"/>
      <c r="V39" s="153"/>
      <c r="W39" s="153"/>
      <c r="X39" s="154"/>
    </row>
    <row r="40" spans="2:24" ht="15.75" customHeight="1" x14ac:dyDescent="0.25">
      <c r="B40" s="149" t="s">
        <v>76</v>
      </c>
      <c r="C40" s="150"/>
      <c r="D40" s="150"/>
      <c r="E40" s="151"/>
      <c r="F40" s="34"/>
      <c r="G40" s="103" t="s">
        <v>77</v>
      </c>
      <c r="H40" s="104"/>
      <c r="I40" s="105"/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6">
        <v>0</v>
      </c>
      <c r="Q40" s="157" t="s">
        <v>18</v>
      </c>
      <c r="R40" s="158" t="s">
        <v>18</v>
      </c>
      <c r="S40" s="15"/>
      <c r="T40" s="159" t="s">
        <v>78</v>
      </c>
      <c r="U40" s="160"/>
      <c r="V40" s="160"/>
      <c r="W40" s="160"/>
      <c r="X40" s="161"/>
    </row>
    <row r="41" spans="2:24" x14ac:dyDescent="0.25">
      <c r="B41" s="149" t="s">
        <v>79</v>
      </c>
      <c r="C41" s="150"/>
      <c r="D41" s="150"/>
      <c r="E41" s="151"/>
      <c r="F41" s="34"/>
      <c r="G41" s="103" t="s">
        <v>80</v>
      </c>
      <c r="H41" s="104"/>
      <c r="I41" s="105"/>
      <c r="J41" s="155">
        <v>-0.25</v>
      </c>
      <c r="K41" s="155">
        <v>-0.25</v>
      </c>
      <c r="L41" s="155">
        <v>-0.25</v>
      </c>
      <c r="M41" s="155">
        <v>-0.25</v>
      </c>
      <c r="N41" s="155">
        <v>-0.25</v>
      </c>
      <c r="O41" s="155">
        <v>-0.25</v>
      </c>
      <c r="P41" s="156">
        <v>-0.25</v>
      </c>
      <c r="Q41" s="157" t="s">
        <v>18</v>
      </c>
      <c r="R41" s="158" t="s">
        <v>18</v>
      </c>
      <c r="S41" s="15"/>
      <c r="T41" s="162" t="s">
        <v>81</v>
      </c>
      <c r="U41" s="163"/>
      <c r="V41" s="163"/>
      <c r="W41" s="163"/>
      <c r="X41" s="164"/>
    </row>
    <row r="42" spans="2:24" ht="15.75" thickBot="1" x14ac:dyDescent="0.3">
      <c r="B42" s="165" t="s">
        <v>82</v>
      </c>
      <c r="C42" s="166"/>
      <c r="D42" s="166"/>
      <c r="E42" s="167"/>
      <c r="F42" s="34"/>
      <c r="G42" s="103" t="s">
        <v>83</v>
      </c>
      <c r="H42" s="104"/>
      <c r="I42" s="105"/>
      <c r="J42" s="155">
        <v>-0.25</v>
      </c>
      <c r="K42" s="155">
        <v>-0.25</v>
      </c>
      <c r="L42" s="155">
        <v>-0.25</v>
      </c>
      <c r="M42" s="155">
        <v>-0.25</v>
      </c>
      <c r="N42" s="155">
        <v>-0.25</v>
      </c>
      <c r="O42" s="155">
        <v>-0.375</v>
      </c>
      <c r="P42" s="155">
        <v>-0.375</v>
      </c>
      <c r="Q42" s="157" t="s">
        <v>18</v>
      </c>
      <c r="R42" s="158" t="s">
        <v>18</v>
      </c>
      <c r="S42" s="15"/>
      <c r="T42" s="162" t="s">
        <v>84</v>
      </c>
      <c r="U42" s="163"/>
      <c r="V42" s="163"/>
      <c r="W42" s="163"/>
      <c r="X42" s="164"/>
    </row>
    <row r="43" spans="2:24" x14ac:dyDescent="0.25">
      <c r="B43" s="168" t="s">
        <v>85</v>
      </c>
      <c r="C43" s="169"/>
      <c r="D43" s="169"/>
      <c r="E43" s="169"/>
      <c r="F43" s="34"/>
      <c r="G43" s="103"/>
      <c r="H43" s="104"/>
      <c r="I43" s="105"/>
      <c r="J43" s="60"/>
      <c r="K43" s="60"/>
      <c r="L43" s="60"/>
      <c r="M43" s="60"/>
      <c r="N43" s="60"/>
      <c r="O43" s="60"/>
      <c r="P43" s="60"/>
      <c r="Q43" s="60"/>
      <c r="R43" s="60"/>
      <c r="S43" s="15"/>
      <c r="T43" s="170"/>
      <c r="U43" s="171"/>
      <c r="V43" s="171"/>
      <c r="W43" s="171"/>
      <c r="X43" s="172"/>
    </row>
    <row r="44" spans="2:24" x14ac:dyDescent="0.25">
      <c r="B44" s="173" t="s">
        <v>86</v>
      </c>
      <c r="C44" s="174"/>
      <c r="D44" s="175" t="s">
        <v>87</v>
      </c>
      <c r="E44" s="176" t="s">
        <v>88</v>
      </c>
      <c r="F44" s="34"/>
      <c r="G44" s="103"/>
      <c r="H44" s="104"/>
      <c r="I44" s="105"/>
      <c r="J44" s="60"/>
      <c r="K44" s="60"/>
      <c r="L44" s="60"/>
      <c r="M44" s="60"/>
      <c r="N44" s="60"/>
      <c r="O44" s="60"/>
      <c r="P44" s="60"/>
      <c r="Q44" s="60"/>
      <c r="R44" s="60"/>
      <c r="S44" s="15"/>
      <c r="T44" s="170"/>
      <c r="U44" s="171"/>
      <c r="V44" s="171"/>
      <c r="W44" s="171"/>
      <c r="X44" s="172"/>
    </row>
    <row r="45" spans="2:24" x14ac:dyDescent="0.25">
      <c r="B45" s="177" t="s">
        <v>89</v>
      </c>
      <c r="C45" s="178"/>
      <c r="D45" s="179">
        <v>-2</v>
      </c>
      <c r="E45" s="123">
        <v>100.5</v>
      </c>
      <c r="F45" s="34"/>
      <c r="G45" s="103"/>
      <c r="H45" s="104"/>
      <c r="I45" s="105"/>
      <c r="J45" s="60"/>
      <c r="K45" s="60"/>
      <c r="L45" s="60"/>
      <c r="M45" s="60"/>
      <c r="N45" s="60"/>
      <c r="O45" s="60"/>
      <c r="P45" s="60"/>
      <c r="Q45" s="60"/>
      <c r="R45" s="60"/>
      <c r="S45" s="15"/>
      <c r="T45" s="170"/>
      <c r="U45" s="171"/>
      <c r="V45" s="171"/>
      <c r="W45" s="171"/>
      <c r="X45" s="172"/>
    </row>
    <row r="46" spans="2:24" x14ac:dyDescent="0.25">
      <c r="B46" s="177" t="s">
        <v>90</v>
      </c>
      <c r="C46" s="178"/>
      <c r="D46" s="179">
        <v>-1.75</v>
      </c>
      <c r="E46" s="123">
        <v>100.75</v>
      </c>
      <c r="F46" s="34"/>
      <c r="G46" s="103"/>
      <c r="H46" s="104"/>
      <c r="I46" s="105"/>
      <c r="J46" s="60"/>
      <c r="K46" s="60"/>
      <c r="L46" s="60"/>
      <c r="M46" s="60"/>
      <c r="N46" s="60"/>
      <c r="O46" s="60"/>
      <c r="P46" s="60"/>
      <c r="Q46" s="60"/>
      <c r="R46" s="60"/>
      <c r="S46" s="15"/>
      <c r="T46" s="170"/>
      <c r="U46" s="171"/>
      <c r="V46" s="171"/>
      <c r="W46" s="171"/>
      <c r="X46" s="172"/>
    </row>
    <row r="47" spans="2:24" x14ac:dyDescent="0.25">
      <c r="B47" s="180">
        <v>12</v>
      </c>
      <c r="C47" s="181"/>
      <c r="D47" s="179">
        <v>-1.5</v>
      </c>
      <c r="E47" s="123">
        <v>101.5</v>
      </c>
      <c r="F47" s="34"/>
      <c r="G47" s="182" t="s">
        <v>91</v>
      </c>
      <c r="H47" s="104"/>
      <c r="I47" s="105"/>
      <c r="J47" s="60"/>
      <c r="K47" s="60"/>
      <c r="L47" s="60"/>
      <c r="M47" s="60"/>
      <c r="N47" s="60"/>
      <c r="O47" s="60"/>
      <c r="P47" s="60"/>
      <c r="Q47" s="60"/>
      <c r="R47" s="60"/>
      <c r="S47" s="15"/>
      <c r="T47" s="170"/>
      <c r="U47" s="171"/>
      <c r="V47" s="171"/>
      <c r="W47" s="171"/>
      <c r="X47" s="172"/>
    </row>
    <row r="48" spans="2:24" ht="15.75" thickBot="1" x14ac:dyDescent="0.3">
      <c r="B48" s="180">
        <v>24</v>
      </c>
      <c r="C48" s="181"/>
      <c r="D48" s="179">
        <v>-0.5</v>
      </c>
      <c r="E48" s="123">
        <v>102</v>
      </c>
      <c r="F48" s="34"/>
      <c r="G48" s="103"/>
      <c r="H48" s="104"/>
      <c r="I48" s="105"/>
      <c r="J48" s="155"/>
      <c r="K48" s="155"/>
      <c r="L48" s="155"/>
      <c r="M48" s="155"/>
      <c r="N48" s="155"/>
      <c r="O48" s="155"/>
      <c r="P48" s="60"/>
      <c r="Q48" s="60"/>
      <c r="R48" s="60"/>
      <c r="S48" s="15"/>
      <c r="T48" s="170"/>
      <c r="U48" s="171"/>
      <c r="V48" s="171"/>
      <c r="W48" s="171"/>
      <c r="X48" s="172"/>
    </row>
    <row r="49" spans="2:24" x14ac:dyDescent="0.25">
      <c r="B49" s="180">
        <v>36</v>
      </c>
      <c r="C49" s="181"/>
      <c r="D49" s="179">
        <v>0</v>
      </c>
      <c r="E49" s="123">
        <v>103</v>
      </c>
      <c r="F49" s="34"/>
      <c r="G49" s="183" t="s">
        <v>92</v>
      </c>
      <c r="H49" s="184"/>
      <c r="I49" s="184"/>
      <c r="J49" s="185" t="s">
        <v>93</v>
      </c>
      <c r="K49" s="186"/>
      <c r="L49" s="186"/>
      <c r="M49" s="186"/>
      <c r="N49" s="186"/>
      <c r="O49" s="187"/>
      <c r="P49" s="188"/>
      <c r="Q49" s="60"/>
      <c r="R49" s="60"/>
      <c r="S49" s="15"/>
      <c r="T49" s="170"/>
      <c r="U49" s="171"/>
      <c r="V49" s="171"/>
      <c r="W49" s="171"/>
      <c r="X49" s="172"/>
    </row>
    <row r="50" spans="2:24" x14ac:dyDescent="0.25">
      <c r="B50" s="180">
        <v>48</v>
      </c>
      <c r="C50" s="181"/>
      <c r="D50" s="179">
        <v>0.5</v>
      </c>
      <c r="E50" s="123">
        <v>103</v>
      </c>
      <c r="F50" s="34"/>
      <c r="G50" s="183"/>
      <c r="H50" s="184"/>
      <c r="I50" s="184"/>
      <c r="J50" s="189" t="s">
        <v>94</v>
      </c>
      <c r="K50" s="190"/>
      <c r="L50" s="191" t="s">
        <v>95</v>
      </c>
      <c r="M50" s="190"/>
      <c r="N50" s="191" t="s">
        <v>96</v>
      </c>
      <c r="O50" s="192"/>
      <c r="P50" s="188"/>
      <c r="Q50" s="60"/>
      <c r="R50" s="60"/>
      <c r="S50" s="15"/>
      <c r="T50" s="170"/>
      <c r="U50" s="171"/>
      <c r="V50" s="171"/>
      <c r="W50" s="171"/>
      <c r="X50" s="172"/>
    </row>
    <row r="51" spans="2:24" ht="15.75" thickBot="1" x14ac:dyDescent="0.3">
      <c r="B51" s="180">
        <v>60</v>
      </c>
      <c r="C51" s="181"/>
      <c r="D51" s="179">
        <v>0.75</v>
      </c>
      <c r="E51" s="123">
        <v>103</v>
      </c>
      <c r="F51" s="34"/>
      <c r="G51" s="193"/>
      <c r="H51" s="194"/>
      <c r="I51" s="194"/>
      <c r="J51" s="195">
        <v>-0.5</v>
      </c>
      <c r="K51" s="196"/>
      <c r="L51" s="197">
        <v>-0.375</v>
      </c>
      <c r="M51" s="196"/>
      <c r="N51" s="197">
        <v>-0.25</v>
      </c>
      <c r="O51" s="198"/>
      <c r="P51" s="188"/>
      <c r="Q51" s="60"/>
      <c r="R51" s="60"/>
      <c r="S51" s="15"/>
      <c r="T51" s="170"/>
      <c r="U51" s="171"/>
      <c r="V51" s="171"/>
      <c r="W51" s="171"/>
      <c r="X51" s="172"/>
    </row>
    <row r="52" spans="2:24" ht="16.5" thickBot="1" x14ac:dyDescent="0.3">
      <c r="B52" s="199" t="s">
        <v>97</v>
      </c>
      <c r="C52" s="200"/>
      <c r="D52" s="200"/>
      <c r="E52" s="201" t="s">
        <v>98</v>
      </c>
      <c r="F52" s="15"/>
      <c r="G52" s="202" t="s">
        <v>99</v>
      </c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15"/>
      <c r="T52" s="204"/>
      <c r="U52" s="205"/>
      <c r="V52" s="205"/>
      <c r="W52" s="205"/>
      <c r="X52" s="206"/>
    </row>
    <row r="53" spans="2:24" ht="16.5" thickBot="1" x14ac:dyDescent="0.3">
      <c r="B53" s="207" t="s">
        <v>5</v>
      </c>
      <c r="C53" s="208" t="s">
        <v>100</v>
      </c>
      <c r="D53" s="209" t="s">
        <v>101</v>
      </c>
      <c r="E53" s="210">
        <f>Control!$B$3</f>
        <v>4.3499999999999996</v>
      </c>
      <c r="F53" s="211"/>
      <c r="G53" s="212" t="s">
        <v>102</v>
      </c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15"/>
      <c r="T53" s="96" t="s">
        <v>103</v>
      </c>
      <c r="U53" s="97"/>
      <c r="V53" s="97"/>
      <c r="W53" s="97"/>
      <c r="X53" s="98"/>
    </row>
    <row r="54" spans="2:24" ht="16.5" thickBot="1" x14ac:dyDescent="0.3">
      <c r="B54" s="207" t="s">
        <v>104</v>
      </c>
      <c r="C54" s="208" t="s">
        <v>100</v>
      </c>
      <c r="D54" s="209" t="s">
        <v>105</v>
      </c>
      <c r="E54" s="210">
        <f>Control!$B$3</f>
        <v>4.3499999999999996</v>
      </c>
      <c r="F54" s="211"/>
      <c r="G54" s="214" t="s">
        <v>106</v>
      </c>
      <c r="H54" s="215"/>
      <c r="I54" s="213" t="s">
        <v>107</v>
      </c>
      <c r="J54" s="213"/>
      <c r="K54" s="213"/>
      <c r="L54" s="213"/>
      <c r="M54" s="213"/>
      <c r="N54" s="213"/>
      <c r="O54" s="213"/>
      <c r="P54" s="213"/>
      <c r="Q54" s="213"/>
      <c r="R54" s="213"/>
      <c r="S54" s="15"/>
      <c r="T54" s="216"/>
      <c r="U54" s="217"/>
      <c r="V54" s="217"/>
      <c r="W54" s="217"/>
      <c r="X54" s="218"/>
    </row>
    <row r="55" spans="2:24" x14ac:dyDescent="0.25">
      <c r="B55" s="219"/>
      <c r="C55" s="219"/>
      <c r="D55" s="220"/>
      <c r="E55" s="220"/>
    </row>
    <row r="56" spans="2:24" x14ac:dyDescent="0.25">
      <c r="O56" s="221"/>
      <c r="P56" s="221"/>
    </row>
  </sheetData>
  <mergeCells count="106">
    <mergeCell ref="T53:X54"/>
    <mergeCell ref="I54:R54"/>
    <mergeCell ref="B55:C55"/>
    <mergeCell ref="D55:E55"/>
    <mergeCell ref="J51:K51"/>
    <mergeCell ref="L51:M51"/>
    <mergeCell ref="N51:O51"/>
    <mergeCell ref="B52:D52"/>
    <mergeCell ref="G52:R52"/>
    <mergeCell ref="G53:R53"/>
    <mergeCell ref="B47:C47"/>
    <mergeCell ref="B48:C48"/>
    <mergeCell ref="B49:C49"/>
    <mergeCell ref="G49:I51"/>
    <mergeCell ref="J49:O49"/>
    <mergeCell ref="B50:C50"/>
    <mergeCell ref="J50:K50"/>
    <mergeCell ref="L50:M50"/>
    <mergeCell ref="N50:O50"/>
    <mergeCell ref="B51:C51"/>
    <mergeCell ref="B42:E42"/>
    <mergeCell ref="T42:X42"/>
    <mergeCell ref="B43:E43"/>
    <mergeCell ref="B44:C44"/>
    <mergeCell ref="B45:C45"/>
    <mergeCell ref="B46:C46"/>
    <mergeCell ref="B39:E39"/>
    <mergeCell ref="T39:X39"/>
    <mergeCell ref="B40:E40"/>
    <mergeCell ref="T40:X40"/>
    <mergeCell ref="B41:E41"/>
    <mergeCell ref="T41:X41"/>
    <mergeCell ref="B36:E36"/>
    <mergeCell ref="T36:X36"/>
    <mergeCell ref="B37:E37"/>
    <mergeCell ref="T37:X37"/>
    <mergeCell ref="B38:E38"/>
    <mergeCell ref="T38:X38"/>
    <mergeCell ref="B33:C33"/>
    <mergeCell ref="D33:E33"/>
    <mergeCell ref="T33:X33"/>
    <mergeCell ref="B34:E34"/>
    <mergeCell ref="T34:X34"/>
    <mergeCell ref="B35:E35"/>
    <mergeCell ref="T35:X35"/>
    <mergeCell ref="T28:X28"/>
    <mergeCell ref="T29:X29"/>
    <mergeCell ref="T30:X30"/>
    <mergeCell ref="B31:E31"/>
    <mergeCell ref="T31:X31"/>
    <mergeCell ref="B32:C32"/>
    <mergeCell ref="D32:E32"/>
    <mergeCell ref="T32:X32"/>
    <mergeCell ref="G23:I23"/>
    <mergeCell ref="G24:I24"/>
    <mergeCell ref="G25:I25"/>
    <mergeCell ref="G26:I26"/>
    <mergeCell ref="T26:X26"/>
    <mergeCell ref="G27:I27"/>
    <mergeCell ref="T27:X27"/>
    <mergeCell ref="G20:I20"/>
    <mergeCell ref="T20:V20"/>
    <mergeCell ref="W20:X20"/>
    <mergeCell ref="G21:I21"/>
    <mergeCell ref="T21:X21"/>
    <mergeCell ref="G22:R22"/>
    <mergeCell ref="G17:I17"/>
    <mergeCell ref="T17:X17"/>
    <mergeCell ref="G18:I18"/>
    <mergeCell ref="T18:V18"/>
    <mergeCell ref="W18:X18"/>
    <mergeCell ref="G19:I19"/>
    <mergeCell ref="T19:V19"/>
    <mergeCell ref="W19:X19"/>
    <mergeCell ref="G15:R15"/>
    <mergeCell ref="T15:V15"/>
    <mergeCell ref="W15:X15"/>
    <mergeCell ref="G16:I16"/>
    <mergeCell ref="T16:V16"/>
    <mergeCell ref="W16:X16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conditionalFormatting sqref="B43:B51">
    <cfRule type="cellIs" dxfId="118" priority="2" operator="equal">
      <formula>"N/A"</formula>
    </cfRule>
  </conditionalFormatting>
  <conditionalFormatting sqref="D45:E51">
    <cfRule type="cellIs" dxfId="117" priority="1" operator="equal">
      <formula>"N/A"</formula>
    </cfRule>
  </conditionalFormatting>
  <printOptions horizontalCentered="1" verticalCentered="1"/>
  <pageMargins left="0.25" right="0.25" top="0.25" bottom="0.25" header="0" footer="0"/>
  <pageSetup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A2DC-2EA7-4542-A84C-2A67B5D6EAD7}">
  <sheetPr published="0" codeName="Sheet13">
    <tabColor theme="4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2"/>
      <c r="B1" t="s">
        <v>108</v>
      </c>
      <c r="M1" s="223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224"/>
      <c r="B4" s="225" t="s">
        <v>109</v>
      </c>
      <c r="C4" s="226"/>
      <c r="D4" s="228"/>
      <c r="E4" s="225" t="s">
        <v>110</v>
      </c>
      <c r="F4" s="227"/>
      <c r="G4" s="228"/>
      <c r="H4" s="225" t="s">
        <v>111</v>
      </c>
      <c r="I4" s="226"/>
      <c r="J4" s="227"/>
      <c r="L4" s="225" t="s">
        <v>113</v>
      </c>
      <c r="M4" s="227"/>
      <c r="P4" s="229"/>
      <c r="Q4" s="229"/>
      <c r="R4" s="229"/>
      <c r="S4" s="229"/>
    </row>
    <row r="5" spans="1:19" ht="18" thickBot="1" x14ac:dyDescent="0.3">
      <c r="A5" s="475" t="s">
        <v>4</v>
      </c>
      <c r="B5" s="230" t="s">
        <v>5</v>
      </c>
      <c r="C5" s="476" t="s">
        <v>191</v>
      </c>
      <c r="E5" s="230" t="s">
        <v>5</v>
      </c>
      <c r="F5" s="476" t="s">
        <v>191</v>
      </c>
      <c r="H5" s="230" t="s">
        <v>5</v>
      </c>
      <c r="I5" s="476" t="s">
        <v>191</v>
      </c>
      <c r="J5" s="476" t="s">
        <v>192</v>
      </c>
      <c r="L5" s="230" t="s">
        <v>5</v>
      </c>
      <c r="M5" s="476" t="s">
        <v>191</v>
      </c>
      <c r="P5" s="233"/>
      <c r="Q5" s="233"/>
      <c r="R5" s="233"/>
      <c r="S5" s="233"/>
    </row>
    <row r="6" spans="1:19" ht="15.75" x14ac:dyDescent="0.25">
      <c r="A6" s="478">
        <v>6.375</v>
      </c>
      <c r="B6" s="235">
        <v>98.718999999999994</v>
      </c>
      <c r="C6" s="237">
        <v>98.218999999999994</v>
      </c>
      <c r="E6" s="853">
        <v>-0.25</v>
      </c>
      <c r="F6" s="853">
        <v>-0.25</v>
      </c>
      <c r="H6" s="239">
        <f>IFERROR(E6+B6,"NA")</f>
        <v>98.468999999999994</v>
      </c>
      <c r="I6" s="240">
        <f t="shared" ref="I6:I40" si="0">F6+C6</f>
        <v>97.968999999999994</v>
      </c>
      <c r="J6" s="241">
        <f>I6-H6</f>
        <v>-0.5</v>
      </c>
      <c r="L6" s="242"/>
      <c r="M6" s="263"/>
    </row>
    <row r="7" spans="1:19" ht="15.75" x14ac:dyDescent="0.25">
      <c r="A7" s="478">
        <v>6.5</v>
      </c>
      <c r="B7" s="235">
        <v>99.250249999999994</v>
      </c>
      <c r="C7" s="237">
        <v>98.750249999999994</v>
      </c>
      <c r="E7" s="853">
        <v>-0.25</v>
      </c>
      <c r="F7" s="853">
        <v>-0.25</v>
      </c>
      <c r="H7" s="239">
        <f t="shared" ref="H7:H40" si="1">IFERROR(E7+B7,"NA")</f>
        <v>99.000249999999994</v>
      </c>
      <c r="I7" s="240">
        <f t="shared" si="0"/>
        <v>98.500249999999994</v>
      </c>
      <c r="J7" s="241">
        <f t="shared" ref="J7:J40" si="2">I7-H7</f>
        <v>-0.5</v>
      </c>
      <c r="L7" s="239">
        <f>H7-H6</f>
        <v>0.53125</v>
      </c>
      <c r="M7" s="241">
        <f>I7-I6</f>
        <v>0.53125</v>
      </c>
    </row>
    <row r="8" spans="1:19" ht="15.75" x14ac:dyDescent="0.25">
      <c r="A8" s="478">
        <v>6.625</v>
      </c>
      <c r="B8" s="235">
        <v>99.781499999999994</v>
      </c>
      <c r="C8" s="237">
        <v>99.281499999999994</v>
      </c>
      <c r="E8" s="853">
        <v>-0.25</v>
      </c>
      <c r="F8" s="853">
        <v>-0.25</v>
      </c>
      <c r="H8" s="239">
        <f t="shared" si="1"/>
        <v>99.531499999999994</v>
      </c>
      <c r="I8" s="240">
        <f t="shared" si="0"/>
        <v>99.031499999999994</v>
      </c>
      <c r="J8" s="241">
        <f t="shared" si="2"/>
        <v>-0.5</v>
      </c>
      <c r="L8" s="239">
        <f t="shared" ref="L8:M40" si="3">H8-H7</f>
        <v>0.53125</v>
      </c>
      <c r="M8" s="241">
        <f t="shared" si="3"/>
        <v>0.53125</v>
      </c>
    </row>
    <row r="9" spans="1:19" ht="15.75" x14ac:dyDescent="0.25">
      <c r="A9" s="478">
        <v>6.75</v>
      </c>
      <c r="B9" s="235">
        <v>100.31274999999999</v>
      </c>
      <c r="C9" s="237">
        <v>99.812749999999994</v>
      </c>
      <c r="E9" s="853">
        <v>-0.25</v>
      </c>
      <c r="F9" s="853">
        <v>-0.25</v>
      </c>
      <c r="H9" s="239">
        <f t="shared" si="1"/>
        <v>100.06274999999999</v>
      </c>
      <c r="I9" s="240">
        <f t="shared" si="0"/>
        <v>99.562749999999994</v>
      </c>
      <c r="J9" s="241">
        <f t="shared" si="2"/>
        <v>-0.5</v>
      </c>
      <c r="L9" s="239">
        <f t="shared" si="3"/>
        <v>0.53125</v>
      </c>
      <c r="M9" s="241">
        <f t="shared" si="3"/>
        <v>0.53125</v>
      </c>
    </row>
    <row r="10" spans="1:19" ht="15.75" x14ac:dyDescent="0.25">
      <c r="A10" s="478">
        <v>6.875</v>
      </c>
      <c r="B10" s="235">
        <v>100.84399999999999</v>
      </c>
      <c r="C10" s="237">
        <v>100.34399999999999</v>
      </c>
      <c r="E10" s="853">
        <v>-0.25</v>
      </c>
      <c r="F10" s="853">
        <v>-0.25</v>
      </c>
      <c r="H10" s="239">
        <f t="shared" si="1"/>
        <v>100.59399999999999</v>
      </c>
      <c r="I10" s="240">
        <f t="shared" si="0"/>
        <v>100.09399999999999</v>
      </c>
      <c r="J10" s="241">
        <f t="shared" si="2"/>
        <v>-0.5</v>
      </c>
      <c r="L10" s="239">
        <f t="shared" si="3"/>
        <v>0.53125</v>
      </c>
      <c r="M10" s="241">
        <f t="shared" si="3"/>
        <v>0.53125</v>
      </c>
    </row>
    <row r="11" spans="1:19" ht="15.75" x14ac:dyDescent="0.25">
      <c r="A11" s="478">
        <v>6.9989999999999997</v>
      </c>
      <c r="B11" s="235">
        <v>101.37524999999999</v>
      </c>
      <c r="C11" s="237">
        <v>100.87524999999999</v>
      </c>
      <c r="E11" s="853">
        <v>-0.25</v>
      </c>
      <c r="F11" s="853">
        <v>-0.25</v>
      </c>
      <c r="H11" s="239">
        <f t="shared" si="1"/>
        <v>101.12524999999999</v>
      </c>
      <c r="I11" s="240">
        <f t="shared" si="0"/>
        <v>100.62524999999999</v>
      </c>
      <c r="J11" s="241">
        <f t="shared" si="2"/>
        <v>-0.5</v>
      </c>
      <c r="L11" s="239">
        <f t="shared" si="3"/>
        <v>0.53125</v>
      </c>
      <c r="M11" s="241">
        <f t="shared" si="3"/>
        <v>0.53125</v>
      </c>
    </row>
    <row r="12" spans="1:19" ht="15.75" x14ac:dyDescent="0.25">
      <c r="A12" s="478">
        <v>7.125</v>
      </c>
      <c r="B12" s="235">
        <v>101.87524999999999</v>
      </c>
      <c r="C12" s="237">
        <v>101.37524999999999</v>
      </c>
      <c r="E12" s="853">
        <v>-0.25</v>
      </c>
      <c r="F12" s="853">
        <v>-0.25</v>
      </c>
      <c r="H12" s="239">
        <f t="shared" si="1"/>
        <v>101.62524999999999</v>
      </c>
      <c r="I12" s="240">
        <f t="shared" si="0"/>
        <v>101.12524999999999</v>
      </c>
      <c r="J12" s="241">
        <f t="shared" si="2"/>
        <v>-0.5</v>
      </c>
      <c r="L12" s="239">
        <f t="shared" si="3"/>
        <v>0.5</v>
      </c>
      <c r="M12" s="241">
        <f t="shared" si="3"/>
        <v>0.5</v>
      </c>
    </row>
    <row r="13" spans="1:19" ht="15.75" x14ac:dyDescent="0.25">
      <c r="A13" s="478">
        <v>7.25</v>
      </c>
      <c r="B13" s="235">
        <v>102.37524999999999</v>
      </c>
      <c r="C13" s="237">
        <v>101.87524999999999</v>
      </c>
      <c r="E13" s="853">
        <v>-0.25</v>
      </c>
      <c r="F13" s="853">
        <v>-0.25</v>
      </c>
      <c r="H13" s="239">
        <f t="shared" si="1"/>
        <v>102.12524999999999</v>
      </c>
      <c r="I13" s="240">
        <f t="shared" si="0"/>
        <v>101.62524999999999</v>
      </c>
      <c r="J13" s="241">
        <f t="shared" si="2"/>
        <v>-0.5</v>
      </c>
      <c r="L13" s="239">
        <f t="shared" si="3"/>
        <v>0.5</v>
      </c>
      <c r="M13" s="241">
        <f t="shared" si="3"/>
        <v>0.5</v>
      </c>
    </row>
    <row r="14" spans="1:19" ht="15.75" x14ac:dyDescent="0.25">
      <c r="A14" s="478">
        <v>7.375</v>
      </c>
      <c r="B14" s="235">
        <v>102.82525</v>
      </c>
      <c r="C14" s="237">
        <v>102.37524999999999</v>
      </c>
      <c r="E14" s="853">
        <v>-0.25</v>
      </c>
      <c r="F14" s="853">
        <v>-0.25</v>
      </c>
      <c r="H14" s="239">
        <f t="shared" si="1"/>
        <v>102.57525</v>
      </c>
      <c r="I14" s="240">
        <f t="shared" si="0"/>
        <v>102.12524999999999</v>
      </c>
      <c r="J14" s="241">
        <f t="shared" si="2"/>
        <v>-0.45000000000000284</v>
      </c>
      <c r="L14" s="239">
        <f t="shared" si="3"/>
        <v>0.45000000000000284</v>
      </c>
      <c r="M14" s="241">
        <f t="shared" si="3"/>
        <v>0.5</v>
      </c>
    </row>
    <row r="15" spans="1:19" ht="15.75" x14ac:dyDescent="0.25">
      <c r="A15" s="478">
        <v>7.5</v>
      </c>
      <c r="B15" s="235">
        <v>103.40025</v>
      </c>
      <c r="C15" s="237">
        <v>103.00024999999999</v>
      </c>
      <c r="E15" s="853">
        <v>-0.25</v>
      </c>
      <c r="F15" s="853">
        <v>-0.25</v>
      </c>
      <c r="H15" s="239">
        <f t="shared" si="1"/>
        <v>103.15025</v>
      </c>
      <c r="I15" s="240">
        <f t="shared" si="0"/>
        <v>102.75024999999999</v>
      </c>
      <c r="J15" s="241">
        <f t="shared" si="2"/>
        <v>-0.40000000000000568</v>
      </c>
      <c r="L15" s="239">
        <f t="shared" si="3"/>
        <v>0.57500000000000284</v>
      </c>
      <c r="M15" s="241">
        <f t="shared" si="3"/>
        <v>0.625</v>
      </c>
    </row>
    <row r="16" spans="1:19" ht="15.75" x14ac:dyDescent="0.25">
      <c r="A16" s="478">
        <v>7.625</v>
      </c>
      <c r="B16" s="235">
        <v>103.92812499999999</v>
      </c>
      <c r="C16" s="237">
        <v>103.578125</v>
      </c>
      <c r="E16" s="853">
        <v>-0.25</v>
      </c>
      <c r="F16" s="853">
        <v>-0.25</v>
      </c>
      <c r="H16" s="239">
        <f t="shared" si="1"/>
        <v>103.67812499999999</v>
      </c>
      <c r="I16" s="240">
        <f t="shared" si="0"/>
        <v>103.328125</v>
      </c>
      <c r="J16" s="241">
        <f t="shared" si="2"/>
        <v>-0.34999999999999432</v>
      </c>
      <c r="L16" s="239">
        <f t="shared" si="3"/>
        <v>0.52787499999999454</v>
      </c>
      <c r="M16" s="241">
        <f t="shared" si="3"/>
        <v>0.57787500000000591</v>
      </c>
    </row>
    <row r="17" spans="1:13" ht="15.75" x14ac:dyDescent="0.25">
      <c r="A17" s="478">
        <v>7.75</v>
      </c>
      <c r="B17" s="235">
        <v>104.238</v>
      </c>
      <c r="C17" s="237">
        <v>103.938</v>
      </c>
      <c r="E17" s="853">
        <v>-0.25</v>
      </c>
      <c r="F17" s="853">
        <v>-0.25</v>
      </c>
      <c r="H17" s="239">
        <f t="shared" si="1"/>
        <v>103.988</v>
      </c>
      <c r="I17" s="240">
        <f t="shared" si="0"/>
        <v>103.688</v>
      </c>
      <c r="J17" s="241">
        <f t="shared" si="2"/>
        <v>-0.29999999999999716</v>
      </c>
      <c r="L17" s="239">
        <f t="shared" si="3"/>
        <v>0.30987500000000523</v>
      </c>
      <c r="M17" s="241">
        <f t="shared" si="3"/>
        <v>0.35987500000000239</v>
      </c>
    </row>
    <row r="18" spans="1:13" ht="15.75" x14ac:dyDescent="0.25">
      <c r="A18" s="478">
        <v>7.875</v>
      </c>
      <c r="B18" s="235">
        <v>104.625</v>
      </c>
      <c r="C18" s="237">
        <v>104.375</v>
      </c>
      <c r="E18" s="853">
        <v>-0.25</v>
      </c>
      <c r="F18" s="853">
        <v>-0.25</v>
      </c>
      <c r="H18" s="239">
        <f t="shared" si="1"/>
        <v>104.375</v>
      </c>
      <c r="I18" s="240">
        <f t="shared" si="0"/>
        <v>104.125</v>
      </c>
      <c r="J18" s="241">
        <f t="shared" si="2"/>
        <v>-0.25</v>
      </c>
      <c r="L18" s="239">
        <f t="shared" si="3"/>
        <v>0.38700000000000045</v>
      </c>
      <c r="M18" s="241">
        <f t="shared" si="3"/>
        <v>0.43699999999999761</v>
      </c>
    </row>
    <row r="19" spans="1:13" ht="15.75" x14ac:dyDescent="0.25">
      <c r="A19" s="478">
        <v>7.9989999999999997</v>
      </c>
      <c r="B19" s="235">
        <v>104.825</v>
      </c>
      <c r="C19" s="237">
        <v>104.625</v>
      </c>
      <c r="E19" s="853">
        <v>-0.25</v>
      </c>
      <c r="F19" s="853">
        <v>-0.25</v>
      </c>
      <c r="H19" s="239">
        <f t="shared" si="1"/>
        <v>104.575</v>
      </c>
      <c r="I19" s="240">
        <f t="shared" si="0"/>
        <v>104.375</v>
      </c>
      <c r="J19" s="241">
        <f t="shared" si="2"/>
        <v>-0.20000000000000284</v>
      </c>
      <c r="L19" s="239">
        <f t="shared" si="3"/>
        <v>0.20000000000000284</v>
      </c>
      <c r="M19" s="241">
        <f t="shared" si="3"/>
        <v>0.25</v>
      </c>
    </row>
    <row r="20" spans="1:13" ht="15.75" x14ac:dyDescent="0.25">
      <c r="A20" s="478">
        <v>8.125</v>
      </c>
      <c r="B20" s="235">
        <v>105.075</v>
      </c>
      <c r="C20" s="237">
        <v>104.875</v>
      </c>
      <c r="E20" s="853">
        <v>-0.25</v>
      </c>
      <c r="F20" s="853">
        <v>-0.25</v>
      </c>
      <c r="H20" s="239">
        <f t="shared" si="1"/>
        <v>104.825</v>
      </c>
      <c r="I20" s="240">
        <f t="shared" si="0"/>
        <v>104.625</v>
      </c>
      <c r="J20" s="241">
        <f t="shared" si="2"/>
        <v>-0.20000000000000284</v>
      </c>
      <c r="L20" s="239">
        <f t="shared" si="3"/>
        <v>0.25</v>
      </c>
      <c r="M20" s="241">
        <f t="shared" si="3"/>
        <v>0.25</v>
      </c>
    </row>
    <row r="21" spans="1:13" ht="15.75" x14ac:dyDescent="0.25">
      <c r="A21" s="478">
        <v>8.25</v>
      </c>
      <c r="B21" s="235">
        <v>105.325</v>
      </c>
      <c r="C21" s="237">
        <v>105.125</v>
      </c>
      <c r="E21" s="853">
        <v>-0.25</v>
      </c>
      <c r="F21" s="853">
        <v>-0.25</v>
      </c>
      <c r="H21" s="239">
        <f t="shared" si="1"/>
        <v>105.075</v>
      </c>
      <c r="I21" s="240">
        <f t="shared" si="0"/>
        <v>104.875</v>
      </c>
      <c r="J21" s="241">
        <f t="shared" si="2"/>
        <v>-0.20000000000000284</v>
      </c>
      <c r="L21" s="239">
        <f t="shared" si="3"/>
        <v>0.25</v>
      </c>
      <c r="M21" s="241">
        <f t="shared" si="3"/>
        <v>0.25</v>
      </c>
    </row>
    <row r="22" spans="1:13" ht="15.75" x14ac:dyDescent="0.25">
      <c r="A22" s="478">
        <v>8.375</v>
      </c>
      <c r="B22" s="235">
        <v>105.45</v>
      </c>
      <c r="C22" s="237">
        <v>105.25</v>
      </c>
      <c r="E22" s="853">
        <v>-0.25</v>
      </c>
      <c r="F22" s="853">
        <v>-0.25</v>
      </c>
      <c r="H22" s="239">
        <f t="shared" si="1"/>
        <v>105.2</v>
      </c>
      <c r="I22" s="240">
        <f t="shared" si="0"/>
        <v>105</v>
      </c>
      <c r="J22" s="241">
        <f t="shared" si="2"/>
        <v>-0.20000000000000284</v>
      </c>
      <c r="L22" s="239">
        <f t="shared" si="3"/>
        <v>0.125</v>
      </c>
      <c r="M22" s="241">
        <f t="shared" si="3"/>
        <v>0.125</v>
      </c>
    </row>
    <row r="23" spans="1:13" ht="15.75" x14ac:dyDescent="0.25">
      <c r="A23" s="478">
        <v>8.5</v>
      </c>
      <c r="B23" s="235">
        <v>105.7</v>
      </c>
      <c r="C23" s="237">
        <v>105.5</v>
      </c>
      <c r="E23" s="853">
        <v>-0.25</v>
      </c>
      <c r="F23" s="853">
        <v>-0.25</v>
      </c>
      <c r="H23" s="239">
        <f t="shared" si="1"/>
        <v>105.45</v>
      </c>
      <c r="I23" s="240">
        <f t="shared" si="0"/>
        <v>105.25</v>
      </c>
      <c r="J23" s="241">
        <f t="shared" si="2"/>
        <v>-0.20000000000000284</v>
      </c>
      <c r="L23" s="239">
        <f t="shared" si="3"/>
        <v>0.25</v>
      </c>
      <c r="M23" s="241">
        <f t="shared" si="3"/>
        <v>0.25</v>
      </c>
    </row>
    <row r="24" spans="1:13" ht="15.75" x14ac:dyDescent="0.25">
      <c r="A24" s="478">
        <v>8.625</v>
      </c>
      <c r="B24" s="235">
        <v>105.95</v>
      </c>
      <c r="C24" s="237">
        <v>105.75</v>
      </c>
      <c r="E24" s="853">
        <v>-0.25</v>
      </c>
      <c r="F24" s="853">
        <v>-0.25</v>
      </c>
      <c r="H24" s="239">
        <f t="shared" si="1"/>
        <v>105.7</v>
      </c>
      <c r="I24" s="240">
        <f t="shared" si="0"/>
        <v>105.5</v>
      </c>
      <c r="J24" s="241">
        <f t="shared" si="2"/>
        <v>-0.20000000000000284</v>
      </c>
      <c r="L24" s="239">
        <f t="shared" si="3"/>
        <v>0.25</v>
      </c>
      <c r="M24" s="241">
        <f t="shared" si="3"/>
        <v>0.25</v>
      </c>
    </row>
    <row r="25" spans="1:13" ht="15.75" x14ac:dyDescent="0.25">
      <c r="A25" s="478">
        <v>8.75</v>
      </c>
      <c r="B25" s="235">
        <v>106.2</v>
      </c>
      <c r="C25" s="237">
        <v>106</v>
      </c>
      <c r="E25" s="853">
        <v>-0.25</v>
      </c>
      <c r="F25" s="853">
        <v>-0.25</v>
      </c>
      <c r="H25" s="239">
        <f t="shared" si="1"/>
        <v>105.95</v>
      </c>
      <c r="I25" s="240">
        <f t="shared" si="0"/>
        <v>105.75</v>
      </c>
      <c r="J25" s="241">
        <f t="shared" si="2"/>
        <v>-0.20000000000000284</v>
      </c>
      <c r="L25" s="239">
        <f t="shared" si="3"/>
        <v>0.25</v>
      </c>
      <c r="M25" s="241">
        <f t="shared" si="3"/>
        <v>0.25</v>
      </c>
    </row>
    <row r="26" spans="1:13" ht="15.75" x14ac:dyDescent="0.25">
      <c r="A26" s="478">
        <v>8.875</v>
      </c>
      <c r="B26" s="235">
        <v>106.45</v>
      </c>
      <c r="C26" s="237">
        <v>106.25</v>
      </c>
      <c r="E26" s="853">
        <v>-0.25</v>
      </c>
      <c r="F26" s="853">
        <v>-0.25</v>
      </c>
      <c r="H26" s="239">
        <f t="shared" si="1"/>
        <v>106.2</v>
      </c>
      <c r="I26" s="240">
        <f t="shared" si="0"/>
        <v>106</v>
      </c>
      <c r="J26" s="241">
        <f t="shared" si="2"/>
        <v>-0.20000000000000284</v>
      </c>
      <c r="L26" s="239">
        <f t="shared" si="3"/>
        <v>0.25</v>
      </c>
      <c r="M26" s="241">
        <f t="shared" si="3"/>
        <v>0.25</v>
      </c>
    </row>
    <row r="27" spans="1:13" ht="15.75" x14ac:dyDescent="0.25">
      <c r="A27" s="478">
        <v>8.9990000000000006</v>
      </c>
      <c r="B27" s="235">
        <v>106.7</v>
      </c>
      <c r="C27" s="237">
        <v>106.5</v>
      </c>
      <c r="E27" s="853">
        <v>-0.25</v>
      </c>
      <c r="F27" s="853">
        <v>-0.25</v>
      </c>
      <c r="H27" s="239">
        <f t="shared" si="1"/>
        <v>106.45</v>
      </c>
      <c r="I27" s="240">
        <f t="shared" si="0"/>
        <v>106.25</v>
      </c>
      <c r="J27" s="241">
        <f t="shared" si="2"/>
        <v>-0.20000000000000284</v>
      </c>
      <c r="L27" s="239">
        <f t="shared" si="3"/>
        <v>0.25</v>
      </c>
      <c r="M27" s="241">
        <f t="shared" si="3"/>
        <v>0.25</v>
      </c>
    </row>
    <row r="28" spans="1:13" ht="15.75" x14ac:dyDescent="0.25">
      <c r="A28" s="478">
        <v>9.125</v>
      </c>
      <c r="B28" s="235">
        <v>106.95</v>
      </c>
      <c r="C28" s="237">
        <v>106.75</v>
      </c>
      <c r="E28" s="853">
        <v>-0.25</v>
      </c>
      <c r="F28" s="853">
        <v>-0.25</v>
      </c>
      <c r="H28" s="239">
        <f t="shared" si="1"/>
        <v>106.7</v>
      </c>
      <c r="I28" s="240">
        <f t="shared" si="0"/>
        <v>106.5</v>
      </c>
      <c r="J28" s="241">
        <f t="shared" si="2"/>
        <v>-0.20000000000000284</v>
      </c>
      <c r="L28" s="239">
        <f t="shared" si="3"/>
        <v>0.25</v>
      </c>
      <c r="M28" s="241">
        <f t="shared" si="3"/>
        <v>0.25</v>
      </c>
    </row>
    <row r="29" spans="1:13" ht="15.75" x14ac:dyDescent="0.25">
      <c r="A29" s="478">
        <v>9.25</v>
      </c>
      <c r="B29" s="235">
        <v>107.2</v>
      </c>
      <c r="C29" s="237">
        <v>107</v>
      </c>
      <c r="E29" s="853">
        <v>-0.25</v>
      </c>
      <c r="F29" s="853">
        <v>-0.25</v>
      </c>
      <c r="H29" s="239">
        <f t="shared" si="1"/>
        <v>106.95</v>
      </c>
      <c r="I29" s="240">
        <f t="shared" si="0"/>
        <v>106.75</v>
      </c>
      <c r="J29" s="241">
        <f t="shared" si="2"/>
        <v>-0.20000000000000284</v>
      </c>
      <c r="L29" s="239">
        <f t="shared" si="3"/>
        <v>0.25</v>
      </c>
      <c r="M29" s="241">
        <f t="shared" si="3"/>
        <v>0.25</v>
      </c>
    </row>
    <row r="30" spans="1:13" ht="15.75" x14ac:dyDescent="0.25">
      <c r="A30" s="478">
        <v>9.375</v>
      </c>
      <c r="B30" s="235">
        <v>107.45</v>
      </c>
      <c r="C30" s="237">
        <v>107.25</v>
      </c>
      <c r="E30" s="853">
        <v>-0.25</v>
      </c>
      <c r="F30" s="853">
        <v>-0.25</v>
      </c>
      <c r="H30" s="239">
        <f t="shared" si="1"/>
        <v>107.2</v>
      </c>
      <c r="I30" s="240">
        <f t="shared" si="0"/>
        <v>107</v>
      </c>
      <c r="J30" s="241">
        <f t="shared" si="2"/>
        <v>-0.20000000000000284</v>
      </c>
      <c r="L30" s="239">
        <f t="shared" si="3"/>
        <v>0.25</v>
      </c>
      <c r="M30" s="241">
        <f t="shared" si="3"/>
        <v>0.25</v>
      </c>
    </row>
    <row r="31" spans="1:13" ht="15.75" x14ac:dyDescent="0.25">
      <c r="A31" s="478">
        <v>9.5</v>
      </c>
      <c r="B31" s="235">
        <v>107.7</v>
      </c>
      <c r="C31" s="237">
        <v>107.5</v>
      </c>
      <c r="E31" s="853">
        <v>-0.25</v>
      </c>
      <c r="F31" s="853">
        <v>-0.25</v>
      </c>
      <c r="H31" s="239">
        <f t="shared" si="1"/>
        <v>107.45</v>
      </c>
      <c r="I31" s="240">
        <f t="shared" si="0"/>
        <v>107.25</v>
      </c>
      <c r="J31" s="241">
        <f t="shared" si="2"/>
        <v>-0.20000000000000284</v>
      </c>
      <c r="L31" s="239">
        <f t="shared" si="3"/>
        <v>0.25</v>
      </c>
      <c r="M31" s="241">
        <f t="shared" si="3"/>
        <v>0.25</v>
      </c>
    </row>
    <row r="32" spans="1:13" ht="15.75" x14ac:dyDescent="0.25">
      <c r="A32" s="478">
        <v>9.625</v>
      </c>
      <c r="B32" s="235">
        <v>107.95</v>
      </c>
      <c r="C32" s="237">
        <v>107.75</v>
      </c>
      <c r="E32" s="853">
        <v>-0.25</v>
      </c>
      <c r="F32" s="853">
        <v>-0.25</v>
      </c>
      <c r="H32" s="239">
        <f t="shared" si="1"/>
        <v>107.7</v>
      </c>
      <c r="I32" s="240">
        <f t="shared" si="0"/>
        <v>107.5</v>
      </c>
      <c r="J32" s="241">
        <f t="shared" si="2"/>
        <v>-0.20000000000000284</v>
      </c>
      <c r="L32" s="239">
        <f t="shared" si="3"/>
        <v>0.25</v>
      </c>
      <c r="M32" s="241">
        <f t="shared" si="3"/>
        <v>0.25</v>
      </c>
    </row>
    <row r="33" spans="1:13" ht="15.75" x14ac:dyDescent="0.25">
      <c r="A33" s="478">
        <v>9.75</v>
      </c>
      <c r="B33" s="235">
        <v>108.2</v>
      </c>
      <c r="C33" s="237">
        <v>108</v>
      </c>
      <c r="E33" s="853">
        <v>-0.25</v>
      </c>
      <c r="F33" s="853">
        <v>-0.25</v>
      </c>
      <c r="H33" s="239">
        <f t="shared" si="1"/>
        <v>107.95</v>
      </c>
      <c r="I33" s="240">
        <f t="shared" si="0"/>
        <v>107.75</v>
      </c>
      <c r="J33" s="241">
        <f t="shared" si="2"/>
        <v>-0.20000000000000284</v>
      </c>
      <c r="L33" s="239">
        <f t="shared" si="3"/>
        <v>0.25</v>
      </c>
      <c r="M33" s="241">
        <f t="shared" si="3"/>
        <v>0.25</v>
      </c>
    </row>
    <row r="34" spans="1:13" ht="15.75" x14ac:dyDescent="0.25">
      <c r="A34" s="478">
        <v>9.875</v>
      </c>
      <c r="B34" s="235">
        <v>108.45</v>
      </c>
      <c r="C34" s="237">
        <v>108.25</v>
      </c>
      <c r="E34" s="853">
        <v>-0.25</v>
      </c>
      <c r="F34" s="853">
        <v>-0.25</v>
      </c>
      <c r="H34" s="239">
        <f t="shared" si="1"/>
        <v>108.2</v>
      </c>
      <c r="I34" s="240">
        <f t="shared" si="0"/>
        <v>108</v>
      </c>
      <c r="J34" s="241">
        <f t="shared" si="2"/>
        <v>-0.20000000000000284</v>
      </c>
      <c r="L34" s="239">
        <f t="shared" si="3"/>
        <v>0.25</v>
      </c>
      <c r="M34" s="241">
        <f t="shared" si="3"/>
        <v>0.25</v>
      </c>
    </row>
    <row r="35" spans="1:13" ht="15.75" x14ac:dyDescent="0.25">
      <c r="A35" s="478">
        <v>9.9990000000000006</v>
      </c>
      <c r="B35" s="235">
        <v>108.7</v>
      </c>
      <c r="C35" s="237">
        <v>108.5</v>
      </c>
      <c r="E35" s="853">
        <v>-0.25</v>
      </c>
      <c r="F35" s="853">
        <v>-0.25</v>
      </c>
      <c r="H35" s="239">
        <f t="shared" si="1"/>
        <v>108.45</v>
      </c>
      <c r="I35" s="240">
        <f t="shared" si="0"/>
        <v>108.25</v>
      </c>
      <c r="J35" s="241">
        <f t="shared" si="2"/>
        <v>-0.20000000000000284</v>
      </c>
      <c r="L35" s="239">
        <f t="shared" si="3"/>
        <v>0.25</v>
      </c>
      <c r="M35" s="241">
        <f t="shared" si="3"/>
        <v>0.25</v>
      </c>
    </row>
    <row r="36" spans="1:13" ht="15.75" x14ac:dyDescent="0.25">
      <c r="A36" s="478">
        <v>10.125</v>
      </c>
      <c r="B36" s="235">
        <v>108.95</v>
      </c>
      <c r="C36" s="237">
        <v>108.75</v>
      </c>
      <c r="E36" s="853">
        <v>-0.25</v>
      </c>
      <c r="F36" s="853">
        <v>-0.25</v>
      </c>
      <c r="H36" s="239">
        <f t="shared" si="1"/>
        <v>108.7</v>
      </c>
      <c r="I36" s="240">
        <f t="shared" si="0"/>
        <v>108.5</v>
      </c>
      <c r="J36" s="241">
        <f t="shared" si="2"/>
        <v>-0.20000000000000284</v>
      </c>
      <c r="L36" s="239">
        <f t="shared" si="3"/>
        <v>0.25</v>
      </c>
      <c r="M36" s="241">
        <f t="shared" si="3"/>
        <v>0.25</v>
      </c>
    </row>
    <row r="37" spans="1:13" ht="15.75" x14ac:dyDescent="0.25">
      <c r="A37" s="478">
        <v>10.25</v>
      </c>
      <c r="B37" s="235">
        <v>109.2</v>
      </c>
      <c r="C37" s="237">
        <v>109</v>
      </c>
      <c r="E37" s="853">
        <v>-0.25</v>
      </c>
      <c r="F37" s="853">
        <v>-0.25</v>
      </c>
      <c r="H37" s="239">
        <f t="shared" si="1"/>
        <v>108.95</v>
      </c>
      <c r="I37" s="240">
        <f t="shared" si="0"/>
        <v>108.75</v>
      </c>
      <c r="J37" s="241">
        <f t="shared" si="2"/>
        <v>-0.20000000000000284</v>
      </c>
      <c r="L37" s="239">
        <f t="shared" si="3"/>
        <v>0.25</v>
      </c>
      <c r="M37" s="241">
        <f t="shared" si="3"/>
        <v>0.25</v>
      </c>
    </row>
    <row r="38" spans="1:13" ht="15.75" x14ac:dyDescent="0.25">
      <c r="A38" s="478">
        <v>10.375</v>
      </c>
      <c r="B38" s="235">
        <v>109.45</v>
      </c>
      <c r="C38" s="237">
        <v>109.25</v>
      </c>
      <c r="E38" s="853">
        <v>-0.25</v>
      </c>
      <c r="F38" s="853">
        <v>-0.25</v>
      </c>
      <c r="H38" s="239">
        <f t="shared" si="1"/>
        <v>109.2</v>
      </c>
      <c r="I38" s="240">
        <f t="shared" si="0"/>
        <v>109</v>
      </c>
      <c r="J38" s="241">
        <f t="shared" si="2"/>
        <v>-0.20000000000000284</v>
      </c>
      <c r="L38" s="239">
        <f t="shared" si="3"/>
        <v>0.25</v>
      </c>
      <c r="M38" s="241">
        <f t="shared" si="3"/>
        <v>0.25</v>
      </c>
    </row>
    <row r="39" spans="1:13" ht="15.75" x14ac:dyDescent="0.25">
      <c r="A39" s="478">
        <v>10.5</v>
      </c>
      <c r="B39" s="235">
        <v>109.7</v>
      </c>
      <c r="C39" s="237">
        <v>109.5</v>
      </c>
      <c r="E39" s="853">
        <v>-0.25</v>
      </c>
      <c r="F39" s="853">
        <v>-0.25</v>
      </c>
      <c r="H39" s="239">
        <f t="shared" si="1"/>
        <v>109.45</v>
      </c>
      <c r="I39" s="240">
        <f t="shared" si="0"/>
        <v>109.25</v>
      </c>
      <c r="J39" s="241">
        <f t="shared" si="2"/>
        <v>-0.20000000000000284</v>
      </c>
      <c r="L39" s="239">
        <f t="shared" si="3"/>
        <v>0.25</v>
      </c>
      <c r="M39" s="241">
        <f t="shared" si="3"/>
        <v>0.25</v>
      </c>
    </row>
    <row r="40" spans="1:13" ht="15.75" x14ac:dyDescent="0.25">
      <c r="A40" s="478">
        <v>10.625</v>
      </c>
      <c r="B40" s="235">
        <v>109.95</v>
      </c>
      <c r="C40" s="237">
        <v>109.75</v>
      </c>
      <c r="E40" s="853">
        <v>-0.25</v>
      </c>
      <c r="F40" s="853">
        <v>-0.25</v>
      </c>
      <c r="H40" s="239">
        <f t="shared" si="1"/>
        <v>109.7</v>
      </c>
      <c r="I40" s="240">
        <f t="shared" si="0"/>
        <v>109.5</v>
      </c>
      <c r="J40" s="241">
        <f t="shared" si="2"/>
        <v>-0.20000000000000284</v>
      </c>
      <c r="L40" s="239">
        <f t="shared" si="3"/>
        <v>0.25</v>
      </c>
      <c r="M40" s="241">
        <f t="shared" si="3"/>
        <v>0.25</v>
      </c>
    </row>
    <row r="41" spans="1:13" ht="15.75" x14ac:dyDescent="0.25">
      <c r="A41" s="478">
        <v>10.75</v>
      </c>
      <c r="B41" s="235">
        <v>110.2</v>
      </c>
      <c r="C41" s="235">
        <v>110</v>
      </c>
      <c r="E41" s="853">
        <v>-0.25</v>
      </c>
      <c r="F41" s="853">
        <v>-0.25</v>
      </c>
      <c r="H41" s="239">
        <f>IFERROR(E41+B41,"NA")</f>
        <v>109.95</v>
      </c>
      <c r="I41" s="240">
        <f>F41+C41</f>
        <v>109.75</v>
      </c>
      <c r="J41" s="241">
        <f>I41-H41</f>
        <v>-0.20000000000000284</v>
      </c>
      <c r="L41" s="239">
        <f>H41-H40</f>
        <v>0.25</v>
      </c>
      <c r="M41" s="241">
        <f>I41-I40</f>
        <v>0.25</v>
      </c>
    </row>
    <row r="42" spans="1:13" ht="15.75" x14ac:dyDescent="0.25">
      <c r="A42" s="478">
        <v>10.875</v>
      </c>
      <c r="B42" s="235">
        <v>110.45</v>
      </c>
      <c r="C42" s="235">
        <v>110.25</v>
      </c>
      <c r="E42" s="853">
        <v>-0.25</v>
      </c>
      <c r="F42" s="853">
        <v>-0.25</v>
      </c>
      <c r="H42" s="239">
        <f>IFERROR(E42+B42,"NA")</f>
        <v>110.2</v>
      </c>
      <c r="I42" s="240">
        <f>F42+C42</f>
        <v>110</v>
      </c>
      <c r="J42" s="241">
        <f>I42-H42</f>
        <v>-0.20000000000000284</v>
      </c>
      <c r="L42" s="239">
        <f>H42-H41</f>
        <v>0.25</v>
      </c>
      <c r="M42" s="241">
        <f>I42-I41</f>
        <v>0.25</v>
      </c>
    </row>
    <row r="43" spans="1:13" ht="15.75" x14ac:dyDescent="0.25">
      <c r="A43" s="480"/>
      <c r="B43" s="854"/>
      <c r="C43" s="854"/>
      <c r="E43" s="854"/>
      <c r="F43" s="854"/>
      <c r="H43" s="240"/>
      <c r="I43" s="240"/>
      <c r="J43" s="240"/>
      <c r="L43" s="240"/>
      <c r="M43" s="240"/>
    </row>
    <row r="44" spans="1:13" ht="15.75" x14ac:dyDescent="0.25">
      <c r="A44" s="480"/>
      <c r="B44" s="854"/>
      <c r="C44" s="854"/>
      <c r="E44" s="854"/>
      <c r="F44" s="854"/>
      <c r="H44" s="240"/>
      <c r="I44" s="240"/>
      <c r="J44" s="240"/>
      <c r="L44" s="240"/>
      <c r="M44" s="24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1A59-36B4-42C1-A355-1EBD6E056900}">
  <sheetPr published="0" codeName="Sheet7">
    <tabColor rgb="FF00B050"/>
    <pageSetUpPr fitToPage="1"/>
  </sheetPr>
  <dimension ref="B1:R53"/>
  <sheetViews>
    <sheetView workbookViewId="0">
      <selection activeCell="AD26" sqref="AD26"/>
    </sheetView>
  </sheetViews>
  <sheetFormatPr defaultColWidth="8.85546875" defaultRowHeight="18.75" x14ac:dyDescent="0.3"/>
  <cols>
    <col min="1" max="1" width="3.140625" style="855" customWidth="1"/>
    <col min="2" max="2" width="17.140625" style="855" customWidth="1"/>
    <col min="3" max="3" width="16.28515625" style="855" customWidth="1"/>
    <col min="4" max="4" width="1.5703125" style="855" customWidth="1"/>
    <col min="5" max="5" width="23.42578125" style="855" customWidth="1"/>
    <col min="6" max="6" width="22.7109375" style="855" customWidth="1"/>
    <col min="7" max="9" width="9" style="855" bestFit="1" customWidth="1"/>
    <col min="10" max="12" width="9.7109375" style="855" bestFit="1" customWidth="1"/>
    <col min="13" max="13" width="1.5703125" style="855" customWidth="1"/>
    <col min="14" max="18" width="10.7109375" style="855" customWidth="1"/>
    <col min="19" max="16384" width="8.85546875" style="855"/>
  </cols>
  <sheetData>
    <row r="1" spans="2:18" ht="19.5" thickBot="1" x14ac:dyDescent="0.35"/>
    <row r="2" spans="2:18" ht="15" customHeight="1" x14ac:dyDescent="0.3">
      <c r="B2" s="254" t="s">
        <v>117</v>
      </c>
      <c r="C2" s="255"/>
      <c r="D2" s="856"/>
      <c r="E2" s="6" t="s">
        <v>340</v>
      </c>
      <c r="F2" s="6"/>
      <c r="G2" s="6"/>
      <c r="H2" s="6"/>
      <c r="I2" s="6"/>
      <c r="J2" s="6"/>
      <c r="K2" s="6"/>
      <c r="L2" s="6"/>
      <c r="M2" s="857"/>
      <c r="N2" s="858" t="s">
        <v>341</v>
      </c>
      <c r="O2" s="858"/>
      <c r="P2" s="858"/>
      <c r="Q2" s="858"/>
      <c r="R2" s="859"/>
    </row>
    <row r="3" spans="2:18" ht="15" customHeight="1" x14ac:dyDescent="0.3">
      <c r="B3" s="258"/>
      <c r="C3" s="259"/>
      <c r="E3" s="17"/>
      <c r="F3" s="17"/>
      <c r="G3" s="17"/>
      <c r="H3" s="17"/>
      <c r="I3" s="17"/>
      <c r="J3" s="17"/>
      <c r="K3" s="17"/>
      <c r="L3" s="17"/>
      <c r="M3" s="860"/>
      <c r="N3" s="861" t="s">
        <v>342</v>
      </c>
      <c r="O3" s="861"/>
      <c r="P3" s="861"/>
      <c r="Q3" s="862">
        <v>101</v>
      </c>
      <c r="R3" s="863"/>
    </row>
    <row r="4" spans="2:18" ht="15.6" customHeight="1" x14ac:dyDescent="0.3">
      <c r="B4" s="496" t="s">
        <v>3</v>
      </c>
      <c r="C4" s="864" t="str">
        <f>TEXT(Control!$B$1,"MM/DD/YYYY")&amp;" "&amp;Control!B2</f>
        <v>03/13/2025 A</v>
      </c>
      <c r="D4" s="860"/>
      <c r="E4" s="865"/>
      <c r="F4" s="865"/>
      <c r="G4" s="865"/>
      <c r="H4" s="865"/>
      <c r="I4" s="865"/>
      <c r="J4" s="865"/>
      <c r="K4" s="865"/>
      <c r="L4" s="865"/>
      <c r="M4" s="860"/>
      <c r="N4" s="866" t="s">
        <v>343</v>
      </c>
      <c r="O4" s="866"/>
      <c r="P4" s="866"/>
      <c r="Q4" s="866" t="s">
        <v>344</v>
      </c>
      <c r="R4" s="867"/>
    </row>
    <row r="5" spans="2:18" x14ac:dyDescent="0.3">
      <c r="B5" s="598" t="s">
        <v>195</v>
      </c>
      <c r="C5" s="599"/>
      <c r="E5" s="599" t="s">
        <v>196</v>
      </c>
      <c r="F5" s="599"/>
      <c r="G5" s="599"/>
      <c r="H5" s="599"/>
      <c r="I5" s="599"/>
      <c r="J5" s="599"/>
      <c r="K5" s="599"/>
      <c r="L5" s="599"/>
      <c r="N5" s="861">
        <v>2.5000000000000001E-3</v>
      </c>
      <c r="O5" s="861"/>
      <c r="P5" s="861"/>
      <c r="Q5" s="861">
        <v>5.0000000000000001E-3</v>
      </c>
      <c r="R5" s="868"/>
    </row>
    <row r="6" spans="2:18" ht="15.75" customHeight="1" x14ac:dyDescent="0.3">
      <c r="B6" s="869" t="s">
        <v>197</v>
      </c>
      <c r="C6" s="870" t="s">
        <v>345</v>
      </c>
      <c r="E6" s="870"/>
      <c r="F6" s="870" t="s">
        <v>346</v>
      </c>
      <c r="G6" s="871" t="s">
        <v>213</v>
      </c>
      <c r="H6" s="871">
        <v>0.65</v>
      </c>
      <c r="I6" s="871">
        <v>0.70000000000000018</v>
      </c>
      <c r="J6" s="871">
        <v>0.75000000000000022</v>
      </c>
      <c r="K6" s="871">
        <v>0.80000000000000027</v>
      </c>
      <c r="L6" s="871">
        <v>0.85</v>
      </c>
      <c r="N6" s="861">
        <v>5.0000000000000001E-3</v>
      </c>
      <c r="O6" s="861"/>
      <c r="P6" s="861"/>
      <c r="Q6" s="861">
        <v>0.01</v>
      </c>
      <c r="R6" s="868"/>
    </row>
    <row r="7" spans="2:18" ht="15" customHeight="1" x14ac:dyDescent="0.3">
      <c r="B7" s="872">
        <f>'2nd Liens Pricer'!A6</f>
        <v>8.75</v>
      </c>
      <c r="C7" s="420">
        <f>'2nd Liens Pricer'!H6</f>
        <v>98.625</v>
      </c>
      <c r="D7" s="873"/>
      <c r="E7" s="529" t="s">
        <v>347</v>
      </c>
      <c r="F7" s="611" t="s">
        <v>126</v>
      </c>
      <c r="G7" s="522">
        <v>0.625</v>
      </c>
      <c r="H7" s="522">
        <v>0</v>
      </c>
      <c r="I7" s="522">
        <v>-1.5</v>
      </c>
      <c r="J7" s="522">
        <v>-1.7749999999999999</v>
      </c>
      <c r="K7" s="522">
        <v>-3.625</v>
      </c>
      <c r="L7" s="522">
        <v>-5.25</v>
      </c>
      <c r="N7" s="874" t="s">
        <v>348</v>
      </c>
      <c r="O7" s="874"/>
      <c r="P7" s="874"/>
      <c r="Q7" s="874"/>
      <c r="R7" s="875"/>
    </row>
    <row r="8" spans="2:18" ht="15" customHeight="1" x14ac:dyDescent="0.3">
      <c r="B8" s="872">
        <f>'2nd Liens Pricer'!A7</f>
        <v>8.875</v>
      </c>
      <c r="C8" s="420">
        <f>'2nd Liens Pricer'!H7</f>
        <v>99</v>
      </c>
      <c r="D8" s="873"/>
      <c r="E8" s="529"/>
      <c r="F8" s="611" t="s">
        <v>21</v>
      </c>
      <c r="G8" s="522">
        <v>0.375</v>
      </c>
      <c r="H8" s="522">
        <v>-0.25</v>
      </c>
      <c r="I8" s="522">
        <v>-1.5</v>
      </c>
      <c r="J8" s="522">
        <v>-2.25</v>
      </c>
      <c r="K8" s="522">
        <v>-4.125</v>
      </c>
      <c r="L8" s="522">
        <v>-6.75</v>
      </c>
      <c r="N8" s="876" t="s">
        <v>24</v>
      </c>
      <c r="O8" s="876"/>
      <c r="P8" s="876"/>
      <c r="Q8" s="876"/>
      <c r="R8" s="877"/>
    </row>
    <row r="9" spans="2:18" ht="15" customHeight="1" x14ac:dyDescent="0.3">
      <c r="B9" s="872">
        <f>'2nd Liens Pricer'!A8</f>
        <v>9</v>
      </c>
      <c r="C9" s="420">
        <f>'2nd Liens Pricer'!H8</f>
        <v>99.375</v>
      </c>
      <c r="D9" s="873"/>
      <c r="E9" s="529"/>
      <c r="F9" s="611" t="s">
        <v>23</v>
      </c>
      <c r="G9" s="522">
        <v>0.125</v>
      </c>
      <c r="H9" s="522">
        <v>-0.5</v>
      </c>
      <c r="I9" s="522">
        <v>-2.25</v>
      </c>
      <c r="J9" s="522">
        <v>-3.5</v>
      </c>
      <c r="K9" s="522">
        <v>-5.125</v>
      </c>
      <c r="L9" s="878"/>
      <c r="N9" s="879" t="s">
        <v>26</v>
      </c>
      <c r="O9" s="879"/>
      <c r="P9" s="879"/>
      <c r="Q9" s="880">
        <v>0.125</v>
      </c>
      <c r="R9" s="881"/>
    </row>
    <row r="10" spans="2:18" ht="15" customHeight="1" x14ac:dyDescent="0.3">
      <c r="B10" s="872">
        <f>'2nd Liens Pricer'!A9</f>
        <v>9.125</v>
      </c>
      <c r="C10" s="420">
        <f>'2nd Liens Pricer'!H9</f>
        <v>99.75</v>
      </c>
      <c r="D10" s="873"/>
      <c r="E10" s="529"/>
      <c r="F10" s="611" t="s">
        <v>25</v>
      </c>
      <c r="G10" s="522">
        <v>-0.875</v>
      </c>
      <c r="H10" s="522">
        <v>-1.5</v>
      </c>
      <c r="I10" s="522">
        <v>-3.25</v>
      </c>
      <c r="J10" s="522">
        <v>-4.75</v>
      </c>
      <c r="K10" s="522">
        <v>-5.875</v>
      </c>
      <c r="L10" s="878"/>
      <c r="N10" s="879" t="s">
        <v>28</v>
      </c>
      <c r="O10" s="879"/>
      <c r="P10" s="879"/>
      <c r="Q10" s="879">
        <v>0</v>
      </c>
      <c r="R10" s="882"/>
    </row>
    <row r="11" spans="2:18" ht="15" customHeight="1" x14ac:dyDescent="0.3">
      <c r="B11" s="872">
        <f>'2nd Liens Pricer'!A10</f>
        <v>9.25</v>
      </c>
      <c r="C11" s="420">
        <f>'2nd Liens Pricer'!H10</f>
        <v>100.125</v>
      </c>
      <c r="D11" s="873"/>
      <c r="E11" s="529"/>
      <c r="F11" s="611" t="s">
        <v>27</v>
      </c>
      <c r="G11" s="522">
        <v>-2.125</v>
      </c>
      <c r="H11" s="522">
        <v>-2.5</v>
      </c>
      <c r="I11" s="522">
        <v>-4.5</v>
      </c>
      <c r="J11" s="522">
        <v>-6.75</v>
      </c>
      <c r="K11" s="522">
        <v>-8.125</v>
      </c>
      <c r="L11" s="878"/>
      <c r="N11" s="879" t="s">
        <v>30</v>
      </c>
      <c r="O11" s="879"/>
      <c r="P11" s="879"/>
      <c r="Q11" s="879" t="s">
        <v>185</v>
      </c>
      <c r="R11" s="882"/>
    </row>
    <row r="12" spans="2:18" ht="15" customHeight="1" x14ac:dyDescent="0.3">
      <c r="B12" s="872">
        <f>'2nd Liens Pricer'!A11</f>
        <v>9.375</v>
      </c>
      <c r="C12" s="420">
        <f>'2nd Liens Pricer'!H11</f>
        <v>100.375</v>
      </c>
      <c r="D12" s="873"/>
      <c r="E12" s="599" t="s">
        <v>211</v>
      </c>
      <c r="F12" s="599"/>
      <c r="G12" s="599"/>
      <c r="H12" s="599"/>
      <c r="I12" s="599"/>
      <c r="J12" s="599"/>
      <c r="K12" s="599"/>
      <c r="L12" s="599"/>
      <c r="N12" s="535" t="s">
        <v>349</v>
      </c>
      <c r="O12" s="535"/>
      <c r="P12" s="535"/>
      <c r="Q12" s="535"/>
      <c r="R12" s="536"/>
    </row>
    <row r="13" spans="2:18" ht="15" customHeight="1" x14ac:dyDescent="0.3">
      <c r="B13" s="872">
        <f>'2nd Liens Pricer'!A12</f>
        <v>9.5</v>
      </c>
      <c r="C13" s="420">
        <f>'2nd Liens Pricer'!H12</f>
        <v>100.625</v>
      </c>
      <c r="D13" s="873"/>
      <c r="E13" s="870"/>
      <c r="F13" s="870" t="s">
        <v>346</v>
      </c>
      <c r="G13" s="871">
        <v>0.60000000000000009</v>
      </c>
      <c r="H13" s="871">
        <v>0.65000000000000013</v>
      </c>
      <c r="I13" s="871">
        <v>0.70000000000000018</v>
      </c>
      <c r="J13" s="871">
        <v>0.75000000000000022</v>
      </c>
      <c r="K13" s="871">
        <v>0.80000000000000027</v>
      </c>
      <c r="L13" s="871">
        <v>0.85</v>
      </c>
      <c r="N13" s="538" t="s">
        <v>350</v>
      </c>
      <c r="O13" s="538"/>
      <c r="P13" s="538"/>
      <c r="Q13" s="538"/>
      <c r="R13" s="539"/>
    </row>
    <row r="14" spans="2:18" ht="15" customHeight="1" x14ac:dyDescent="0.3">
      <c r="B14" s="872">
        <f>'2nd Liens Pricer'!A13</f>
        <v>9.625</v>
      </c>
      <c r="C14" s="420">
        <f>'2nd Liens Pricer'!H13</f>
        <v>100.875</v>
      </c>
      <c r="D14" s="873"/>
      <c r="E14" s="529" t="s">
        <v>351</v>
      </c>
      <c r="F14" s="529"/>
      <c r="G14" s="522">
        <v>0.125</v>
      </c>
      <c r="H14" s="522">
        <v>0.125</v>
      </c>
      <c r="I14" s="522">
        <v>0.125</v>
      </c>
      <c r="J14" s="522">
        <v>0.125</v>
      </c>
      <c r="K14" s="522">
        <v>0.125</v>
      </c>
      <c r="L14" s="522">
        <v>0.125</v>
      </c>
      <c r="N14" s="336" t="s">
        <v>32</v>
      </c>
      <c r="O14" s="336"/>
      <c r="P14" s="336"/>
      <c r="Q14" s="336"/>
      <c r="R14" s="337"/>
    </row>
    <row r="15" spans="2:18" ht="15" customHeight="1" x14ac:dyDescent="0.3">
      <c r="B15" s="872">
        <f>'2nd Liens Pricer'!A14</f>
        <v>9.75</v>
      </c>
      <c r="C15" s="420">
        <f>'2nd Liens Pricer'!H14</f>
        <v>101.125</v>
      </c>
      <c r="D15" s="873"/>
      <c r="E15" s="529" t="s">
        <v>352</v>
      </c>
      <c r="F15" s="529"/>
      <c r="G15" s="522">
        <v>-0.25</v>
      </c>
      <c r="H15" s="522">
        <v>-0.25</v>
      </c>
      <c r="I15" s="522">
        <v>-0.375</v>
      </c>
      <c r="J15" s="522">
        <v>-0.375</v>
      </c>
      <c r="K15" s="522">
        <v>-0.5</v>
      </c>
      <c r="L15" s="522">
        <v>-0.5</v>
      </c>
      <c r="N15" s="538" t="s">
        <v>155</v>
      </c>
      <c r="O15" s="538"/>
      <c r="P15" s="538"/>
      <c r="Q15" s="544">
        <v>-0.125</v>
      </c>
      <c r="R15" s="545"/>
    </row>
    <row r="16" spans="2:18" ht="15" customHeight="1" x14ac:dyDescent="0.3">
      <c r="B16" s="872">
        <f>'2nd Liens Pricer'!A15</f>
        <v>9.875</v>
      </c>
      <c r="C16" s="420">
        <f>'2nd Liens Pricer'!H15</f>
        <v>101.375</v>
      </c>
      <c r="D16" s="873"/>
      <c r="E16" s="529" t="s">
        <v>353</v>
      </c>
      <c r="F16" s="529"/>
      <c r="G16" s="522">
        <v>-0.125</v>
      </c>
      <c r="H16" s="522">
        <v>-0.125</v>
      </c>
      <c r="I16" s="522">
        <v>-0.25</v>
      </c>
      <c r="J16" s="522">
        <v>-0.5</v>
      </c>
      <c r="K16" s="522">
        <v>-0.5</v>
      </c>
      <c r="L16" s="522">
        <v>-0.625</v>
      </c>
      <c r="N16" s="538" t="s">
        <v>26</v>
      </c>
      <c r="O16" s="538"/>
      <c r="P16" s="538"/>
      <c r="Q16" s="544">
        <v>-0.25</v>
      </c>
      <c r="R16" s="545"/>
    </row>
    <row r="17" spans="2:18" ht="15" customHeight="1" x14ac:dyDescent="0.3">
      <c r="B17" s="872">
        <f>'2nd Liens Pricer'!A16</f>
        <v>10</v>
      </c>
      <c r="C17" s="420">
        <f>'2nd Liens Pricer'!H16</f>
        <v>101.625</v>
      </c>
      <c r="D17" s="873"/>
      <c r="E17" s="529" t="s">
        <v>354</v>
      </c>
      <c r="F17" s="529"/>
      <c r="G17" s="522">
        <v>-0.625</v>
      </c>
      <c r="H17" s="522">
        <v>-0.625</v>
      </c>
      <c r="I17" s="522">
        <v>-1</v>
      </c>
      <c r="J17" s="522">
        <v>-1</v>
      </c>
      <c r="K17" s="522">
        <v>-1.25</v>
      </c>
      <c r="L17" s="522">
        <v>-1.25</v>
      </c>
      <c r="N17" s="538" t="s">
        <v>34</v>
      </c>
      <c r="O17" s="538"/>
      <c r="P17" s="538"/>
      <c r="Q17" s="544">
        <v>-0.25</v>
      </c>
      <c r="R17" s="545"/>
    </row>
    <row r="18" spans="2:18" ht="15" customHeight="1" x14ac:dyDescent="0.3">
      <c r="B18" s="872">
        <f>'2nd Liens Pricer'!A17</f>
        <v>10.125</v>
      </c>
      <c r="C18" s="420">
        <f>'2nd Liens Pricer'!H17</f>
        <v>101.875</v>
      </c>
      <c r="D18" s="873"/>
      <c r="E18" s="529" t="s">
        <v>355</v>
      </c>
      <c r="F18" s="529"/>
      <c r="G18" s="522">
        <v>-0.5</v>
      </c>
      <c r="H18" s="522">
        <v>-0.5</v>
      </c>
      <c r="I18" s="522">
        <v>-0.5</v>
      </c>
      <c r="J18" s="522">
        <v>-0.5</v>
      </c>
      <c r="K18" s="522">
        <v>-0.5</v>
      </c>
      <c r="L18" s="522">
        <v>-0.5</v>
      </c>
      <c r="N18" s="883" t="s">
        <v>212</v>
      </c>
      <c r="O18" s="883"/>
      <c r="P18" s="883"/>
      <c r="Q18" s="883"/>
      <c r="R18" s="884"/>
    </row>
    <row r="19" spans="2:18" ht="15" customHeight="1" x14ac:dyDescent="0.3">
      <c r="B19" s="872">
        <f>'2nd Liens Pricer'!A18</f>
        <v>10.25</v>
      </c>
      <c r="C19" s="420">
        <f>'2nd Liens Pricer'!H18</f>
        <v>102.125</v>
      </c>
      <c r="D19" s="873"/>
      <c r="E19" s="529" t="s">
        <v>356</v>
      </c>
      <c r="F19" s="529"/>
      <c r="G19" s="522">
        <v>-0.5</v>
      </c>
      <c r="H19" s="522">
        <v>-0.5</v>
      </c>
      <c r="I19" s="522">
        <v>-0.5</v>
      </c>
      <c r="J19" s="522">
        <v>-0.5</v>
      </c>
      <c r="K19" s="522">
        <v>-0.5</v>
      </c>
      <c r="L19" s="522">
        <v>-0.5</v>
      </c>
      <c r="N19" s="712" t="s">
        <v>357</v>
      </c>
      <c r="O19" s="713"/>
      <c r="P19" s="713"/>
      <c r="Q19" s="713"/>
      <c r="R19" s="714"/>
    </row>
    <row r="20" spans="2:18" ht="15" customHeight="1" x14ac:dyDescent="0.3">
      <c r="B20" s="872">
        <f>'2nd Liens Pricer'!A19</f>
        <v>10.375</v>
      </c>
      <c r="C20" s="420">
        <f>'2nd Liens Pricer'!H19</f>
        <v>102.375</v>
      </c>
      <c r="D20" s="873"/>
      <c r="E20" s="529" t="s">
        <v>358</v>
      </c>
      <c r="F20" s="529"/>
      <c r="G20" s="522">
        <v>-0.25</v>
      </c>
      <c r="H20" s="522">
        <v>-0.25</v>
      </c>
      <c r="I20" s="522">
        <v>-0.25</v>
      </c>
      <c r="J20" s="522">
        <v>-0.25</v>
      </c>
      <c r="K20" s="522">
        <v>-0.25</v>
      </c>
      <c r="L20" s="522">
        <v>-0.25</v>
      </c>
      <c r="N20" s="885" t="s">
        <v>131</v>
      </c>
      <c r="O20" s="886"/>
      <c r="P20" s="886"/>
      <c r="Q20" s="886"/>
      <c r="R20" s="887"/>
    </row>
    <row r="21" spans="2:18" ht="15" customHeight="1" x14ac:dyDescent="0.3">
      <c r="B21" s="872">
        <f>'2nd Liens Pricer'!A20</f>
        <v>10.5</v>
      </c>
      <c r="C21" s="420">
        <f>'2nd Liens Pricer'!H20</f>
        <v>102.625</v>
      </c>
      <c r="D21" s="873"/>
      <c r="E21" s="529" t="s">
        <v>359</v>
      </c>
      <c r="F21" s="529"/>
      <c r="G21" s="522">
        <v>-0.25</v>
      </c>
      <c r="H21" s="522">
        <v>-0.25</v>
      </c>
      <c r="I21" s="522">
        <v>-0.25</v>
      </c>
      <c r="J21" s="522">
        <v>-0.25</v>
      </c>
      <c r="K21" s="522">
        <v>-0.375</v>
      </c>
      <c r="L21" s="522">
        <v>-0.375</v>
      </c>
      <c r="N21" s="888"/>
      <c r="O21" s="889"/>
      <c r="P21" s="889"/>
      <c r="Q21" s="889"/>
      <c r="R21" s="890"/>
    </row>
    <row r="22" spans="2:18" ht="15" customHeight="1" x14ac:dyDescent="0.3">
      <c r="B22" s="872">
        <f>'2nd Liens Pricer'!A21</f>
        <v>10.625</v>
      </c>
      <c r="C22" s="420">
        <f>'2nd Liens Pricer'!H21</f>
        <v>102.875</v>
      </c>
      <c r="D22" s="873"/>
      <c r="E22" s="529" t="s">
        <v>360</v>
      </c>
      <c r="F22" s="529"/>
      <c r="G22" s="522">
        <v>0</v>
      </c>
      <c r="H22" s="522">
        <v>0</v>
      </c>
      <c r="I22" s="522">
        <v>0</v>
      </c>
      <c r="J22" s="522">
        <v>0</v>
      </c>
      <c r="K22" s="522">
        <v>0</v>
      </c>
      <c r="L22" s="522">
        <v>0</v>
      </c>
      <c r="N22" s="885" t="s">
        <v>361</v>
      </c>
      <c r="O22" s="886"/>
      <c r="P22" s="886"/>
      <c r="Q22" s="886"/>
      <c r="R22" s="887"/>
    </row>
    <row r="23" spans="2:18" ht="15" customHeight="1" x14ac:dyDescent="0.3">
      <c r="B23" s="872">
        <f>'2nd Liens Pricer'!A22</f>
        <v>10.75</v>
      </c>
      <c r="C23" s="420">
        <f>'2nd Liens Pricer'!H22</f>
        <v>103.125</v>
      </c>
      <c r="D23" s="873"/>
      <c r="E23" s="529" t="s">
        <v>362</v>
      </c>
      <c r="F23" s="529"/>
      <c r="G23" s="522">
        <v>-0.25</v>
      </c>
      <c r="H23" s="522">
        <v>-0.25</v>
      </c>
      <c r="I23" s="522">
        <v>-0.25</v>
      </c>
      <c r="J23" s="522">
        <v>-0.25</v>
      </c>
      <c r="K23" s="522">
        <v>-0.25</v>
      </c>
      <c r="L23" s="522">
        <v>-0.25</v>
      </c>
      <c r="N23" s="888"/>
      <c r="O23" s="889"/>
      <c r="P23" s="889"/>
      <c r="Q23" s="889"/>
      <c r="R23" s="890"/>
    </row>
    <row r="24" spans="2:18" ht="15" customHeight="1" x14ac:dyDescent="0.3">
      <c r="B24" s="872">
        <f>'2nd Liens Pricer'!A23</f>
        <v>10.875</v>
      </c>
      <c r="C24" s="420">
        <f>'2nd Liens Pricer'!H23</f>
        <v>103.375</v>
      </c>
      <c r="D24" s="873"/>
      <c r="E24" s="529" t="s">
        <v>363</v>
      </c>
      <c r="F24" s="529"/>
      <c r="G24" s="522">
        <v>-0.375</v>
      </c>
      <c r="H24" s="522">
        <v>-0.375</v>
      </c>
      <c r="I24" s="522">
        <v>-0.375</v>
      </c>
      <c r="J24" s="522">
        <v>-0.375</v>
      </c>
      <c r="K24" s="522">
        <v>-0.375</v>
      </c>
      <c r="L24" s="522">
        <v>-0.375</v>
      </c>
      <c r="N24" s="338" t="s">
        <v>364</v>
      </c>
      <c r="O24" s="891"/>
      <c r="P24" s="891"/>
      <c r="Q24" s="891"/>
      <c r="R24" s="892"/>
    </row>
    <row r="25" spans="2:18" ht="15" customHeight="1" x14ac:dyDescent="0.3">
      <c r="B25" s="872">
        <f>'2nd Liens Pricer'!A24</f>
        <v>11</v>
      </c>
      <c r="C25" s="420">
        <f>'2nd Liens Pricer'!H24</f>
        <v>103.625</v>
      </c>
      <c r="D25" s="873"/>
      <c r="E25" s="529" t="s">
        <v>365</v>
      </c>
      <c r="F25" s="529"/>
      <c r="G25" s="522">
        <v>-0.5</v>
      </c>
      <c r="H25" s="522">
        <v>-0.5</v>
      </c>
      <c r="I25" s="522">
        <v>-0.5</v>
      </c>
      <c r="J25" s="522">
        <v>-0.5</v>
      </c>
      <c r="K25" s="522">
        <v>-0.5</v>
      </c>
      <c r="L25" s="522">
        <v>-0.5</v>
      </c>
      <c r="N25" s="712" t="s">
        <v>69</v>
      </c>
      <c r="O25" s="713"/>
      <c r="P25" s="713"/>
      <c r="Q25" s="713"/>
      <c r="R25" s="714"/>
    </row>
    <row r="26" spans="2:18" x14ac:dyDescent="0.3">
      <c r="B26" s="872">
        <f>'2nd Liens Pricer'!A25</f>
        <v>11.125</v>
      </c>
      <c r="C26" s="420">
        <f>'2nd Liens Pricer'!H25</f>
        <v>103.875</v>
      </c>
      <c r="D26" s="873"/>
      <c r="E26" s="893"/>
      <c r="F26" s="894"/>
      <c r="G26" s="895"/>
      <c r="H26" s="895"/>
      <c r="I26" s="895"/>
      <c r="J26" s="895"/>
      <c r="K26" s="895"/>
      <c r="L26" s="896"/>
      <c r="N26" s="897" t="s">
        <v>72</v>
      </c>
      <c r="O26" s="898"/>
      <c r="P26" s="898"/>
      <c r="Q26" s="898"/>
      <c r="R26" s="899"/>
    </row>
    <row r="27" spans="2:18" ht="15" customHeight="1" x14ac:dyDescent="0.3">
      <c r="B27" s="872">
        <f>'2nd Liens Pricer'!A26</f>
        <v>11.25</v>
      </c>
      <c r="C27" s="420">
        <f>'2nd Liens Pricer'!H26</f>
        <v>104.125</v>
      </c>
      <c r="D27" s="873"/>
      <c r="E27" s="900"/>
      <c r="F27" s="901"/>
      <c r="G27" s="902"/>
      <c r="H27" s="902"/>
      <c r="I27" s="902"/>
      <c r="J27" s="902"/>
      <c r="K27" s="902"/>
      <c r="L27" s="903"/>
      <c r="N27" s="712" t="s">
        <v>366</v>
      </c>
      <c r="O27" s="713"/>
      <c r="P27" s="713"/>
      <c r="Q27" s="713"/>
      <c r="R27" s="714"/>
    </row>
    <row r="28" spans="2:18" ht="15" customHeight="1" x14ac:dyDescent="0.3">
      <c r="B28" s="872">
        <f>'2nd Liens Pricer'!A27</f>
        <v>11.375</v>
      </c>
      <c r="C28" s="420">
        <f>'2nd Liens Pricer'!H27</f>
        <v>104.375</v>
      </c>
      <c r="D28" s="873"/>
      <c r="E28" s="900"/>
      <c r="F28" s="901"/>
      <c r="G28" s="902"/>
      <c r="H28" s="902"/>
      <c r="I28" s="902"/>
      <c r="J28" s="902"/>
      <c r="K28" s="902"/>
      <c r="L28" s="903"/>
      <c r="N28" s="897" t="s">
        <v>367</v>
      </c>
      <c r="O28" s="898"/>
      <c r="P28" s="898"/>
      <c r="Q28" s="898"/>
      <c r="R28" s="899"/>
    </row>
    <row r="29" spans="2:18" ht="15" customHeight="1" x14ac:dyDescent="0.3">
      <c r="B29" s="872">
        <f>'2nd Liens Pricer'!A28</f>
        <v>11.5</v>
      </c>
      <c r="C29" s="420">
        <f>'2nd Liens Pricer'!H28</f>
        <v>104.625</v>
      </c>
      <c r="D29" s="873"/>
      <c r="E29" s="900"/>
      <c r="F29" s="901"/>
      <c r="G29" s="902"/>
      <c r="H29" s="902"/>
      <c r="I29" s="902"/>
      <c r="J29" s="902"/>
      <c r="K29" s="902"/>
      <c r="L29" s="903"/>
      <c r="N29" s="712" t="s">
        <v>368</v>
      </c>
      <c r="O29" s="713"/>
      <c r="P29" s="713"/>
      <c r="Q29" s="713"/>
      <c r="R29" s="714"/>
    </row>
    <row r="30" spans="2:18" ht="15" customHeight="1" x14ac:dyDescent="0.3">
      <c r="B30" s="872">
        <f>'2nd Liens Pricer'!A29</f>
        <v>11.625</v>
      </c>
      <c r="C30" s="420">
        <f>'2nd Liens Pricer'!H29</f>
        <v>104.875</v>
      </c>
      <c r="D30" s="873"/>
      <c r="E30" s="900"/>
      <c r="F30" s="901"/>
      <c r="G30" s="83"/>
      <c r="H30" s="902"/>
      <c r="I30" s="902"/>
      <c r="J30" s="902"/>
      <c r="K30" s="902"/>
      <c r="L30" s="903"/>
      <c r="N30" s="897" t="s">
        <v>369</v>
      </c>
      <c r="O30" s="898"/>
      <c r="P30" s="898"/>
      <c r="Q30" s="898"/>
      <c r="R30" s="899"/>
    </row>
    <row r="31" spans="2:18" x14ac:dyDescent="0.3">
      <c r="B31" s="872">
        <f>'2nd Liens Pricer'!A30</f>
        <v>11.75</v>
      </c>
      <c r="C31" s="420">
        <f>'2nd Liens Pricer'!H30</f>
        <v>105.125</v>
      </c>
      <c r="D31" s="873"/>
      <c r="E31" s="900"/>
      <c r="F31" s="901"/>
      <c r="G31" s="902"/>
      <c r="H31" s="902"/>
      <c r="I31" s="902"/>
      <c r="J31" s="902"/>
      <c r="K31" s="902"/>
      <c r="L31" s="903"/>
      <c r="N31" s="712" t="s">
        <v>370</v>
      </c>
      <c r="O31" s="713"/>
      <c r="P31" s="713"/>
      <c r="Q31" s="713"/>
      <c r="R31" s="714"/>
    </row>
    <row r="32" spans="2:18" ht="15" customHeight="1" x14ac:dyDescent="0.3">
      <c r="B32" s="872">
        <f>'2nd Liens Pricer'!A31</f>
        <v>11.875</v>
      </c>
      <c r="C32" s="420">
        <f>'2nd Liens Pricer'!H31</f>
        <v>105.375</v>
      </c>
      <c r="D32" s="873"/>
      <c r="E32" s="900"/>
      <c r="F32" s="901"/>
      <c r="G32" s="902"/>
      <c r="H32" s="902"/>
      <c r="I32" s="902"/>
      <c r="J32" s="902"/>
      <c r="K32" s="902"/>
      <c r="L32" s="903"/>
      <c r="N32" s="904" t="s">
        <v>371</v>
      </c>
      <c r="O32" s="905"/>
      <c r="P32" s="905"/>
      <c r="Q32" s="905"/>
      <c r="R32" s="906"/>
    </row>
    <row r="33" spans="2:18" x14ac:dyDescent="0.3">
      <c r="B33" s="872">
        <f>'2nd Liens Pricer'!A32</f>
        <v>12</v>
      </c>
      <c r="C33" s="420">
        <f>'2nd Liens Pricer'!H32</f>
        <v>105.625</v>
      </c>
      <c r="D33" s="873"/>
      <c r="E33" s="900"/>
      <c r="F33" s="901"/>
      <c r="G33" s="902"/>
      <c r="H33" s="902"/>
      <c r="I33" s="902"/>
      <c r="J33" s="902"/>
      <c r="K33" s="902"/>
      <c r="L33" s="903"/>
      <c r="N33" s="907" t="s">
        <v>372</v>
      </c>
      <c r="O33" s="566"/>
      <c r="P33" s="566"/>
      <c r="Q33" s="566"/>
      <c r="R33" s="567"/>
    </row>
    <row r="34" spans="2:18" x14ac:dyDescent="0.3">
      <c r="B34" s="872">
        <f>'2nd Liens Pricer'!A33</f>
        <v>12.125</v>
      </c>
      <c r="C34" s="420">
        <f>'2nd Liens Pricer'!H33</f>
        <v>105.875</v>
      </c>
      <c r="E34" s="900"/>
      <c r="F34" s="901"/>
      <c r="G34" s="902"/>
      <c r="H34" s="902"/>
      <c r="I34" s="902"/>
      <c r="J34" s="902"/>
      <c r="K34" s="902"/>
      <c r="L34" s="903"/>
      <c r="N34" s="907" t="s">
        <v>373</v>
      </c>
      <c r="O34" s="566"/>
      <c r="P34" s="566"/>
      <c r="Q34" s="566"/>
      <c r="R34" s="567"/>
    </row>
    <row r="35" spans="2:18" ht="15" customHeight="1" x14ac:dyDescent="0.3">
      <c r="B35" s="872">
        <f>'2nd Liens Pricer'!A34</f>
        <v>12.25</v>
      </c>
      <c r="C35" s="420">
        <f>'2nd Liens Pricer'!H34</f>
        <v>106.125</v>
      </c>
      <c r="E35" s="908"/>
      <c r="F35" s="909"/>
      <c r="G35" s="909"/>
      <c r="H35" s="909"/>
      <c r="I35" s="909"/>
      <c r="J35" s="909"/>
      <c r="K35" s="909"/>
      <c r="L35" s="910"/>
      <c r="N35" s="907" t="s">
        <v>374</v>
      </c>
      <c r="O35" s="566"/>
      <c r="P35" s="566"/>
      <c r="Q35" s="566"/>
      <c r="R35" s="567"/>
    </row>
    <row r="36" spans="2:18" ht="20.45" customHeight="1" x14ac:dyDescent="0.3">
      <c r="B36" s="872">
        <f>'2nd Liens Pricer'!A35</f>
        <v>12.375</v>
      </c>
      <c r="C36" s="420">
        <f>'2nd Liens Pricer'!H35</f>
        <v>106.375</v>
      </c>
      <c r="E36" s="908" t="s">
        <v>42</v>
      </c>
      <c r="F36" s="909"/>
      <c r="G36" s="909"/>
      <c r="H36" s="909"/>
      <c r="I36" s="909"/>
      <c r="J36" s="909"/>
      <c r="K36" s="909"/>
      <c r="L36" s="910"/>
      <c r="N36" s="907" t="s">
        <v>375</v>
      </c>
      <c r="O36" s="566"/>
      <c r="P36" s="566"/>
      <c r="Q36" s="566"/>
      <c r="R36" s="567"/>
    </row>
    <row r="37" spans="2:18" ht="15" customHeight="1" x14ac:dyDescent="0.3">
      <c r="B37" s="872">
        <f>'2nd Liens Pricer'!A36</f>
        <v>12.5</v>
      </c>
      <c r="C37" s="420">
        <f>'2nd Liens Pricer'!H36</f>
        <v>106.625</v>
      </c>
      <c r="E37" s="908" t="s">
        <v>44</v>
      </c>
      <c r="F37" s="909"/>
      <c r="G37" s="909"/>
      <c r="H37" s="909"/>
      <c r="I37" s="909"/>
      <c r="J37" s="909"/>
      <c r="K37" s="909"/>
      <c r="L37" s="910"/>
      <c r="N37" s="907" t="s">
        <v>376</v>
      </c>
      <c r="O37" s="566"/>
      <c r="P37" s="566"/>
      <c r="Q37" s="566"/>
      <c r="R37" s="567"/>
    </row>
    <row r="38" spans="2:18" x14ac:dyDescent="0.3">
      <c r="B38" s="872">
        <f>'2nd Liens Pricer'!A37</f>
        <v>12.625</v>
      </c>
      <c r="C38" s="420">
        <f>'2nd Liens Pricer'!H37</f>
        <v>106.875</v>
      </c>
      <c r="E38" s="908" t="s">
        <v>46</v>
      </c>
      <c r="F38" s="909"/>
      <c r="G38" s="909"/>
      <c r="H38" s="909"/>
      <c r="I38" s="909"/>
      <c r="J38" s="909"/>
      <c r="K38" s="909"/>
      <c r="L38" s="910"/>
      <c r="N38" s="911" t="s">
        <v>377</v>
      </c>
      <c r="O38" s="912"/>
      <c r="P38" s="912"/>
      <c r="Q38" s="912"/>
      <c r="R38" s="913"/>
    </row>
    <row r="39" spans="2:18" x14ac:dyDescent="0.3">
      <c r="B39" s="872">
        <f>'2nd Liens Pricer'!A38</f>
        <v>12.75</v>
      </c>
      <c r="C39" s="420">
        <f>'2nd Liens Pricer'!H38</f>
        <v>107.125</v>
      </c>
      <c r="E39" s="908" t="s">
        <v>378</v>
      </c>
      <c r="F39" s="909"/>
      <c r="G39" s="909"/>
      <c r="H39" s="909"/>
      <c r="I39" s="909"/>
      <c r="J39" s="909"/>
      <c r="K39" s="909"/>
      <c r="L39" s="910"/>
      <c r="N39" s="712" t="s">
        <v>75</v>
      </c>
      <c r="O39" s="713"/>
      <c r="P39" s="713"/>
      <c r="Q39" s="713"/>
      <c r="R39" s="714"/>
    </row>
    <row r="40" spans="2:18" x14ac:dyDescent="0.3">
      <c r="B40" s="872">
        <f>'2nd Liens Pricer'!A39</f>
        <v>12.875</v>
      </c>
      <c r="C40" s="420">
        <f>'2nd Liens Pricer'!H39</f>
        <v>107.375</v>
      </c>
      <c r="E40" s="908" t="s">
        <v>379</v>
      </c>
      <c r="F40" s="909"/>
      <c r="G40" s="909"/>
      <c r="H40" s="909"/>
      <c r="I40" s="909"/>
      <c r="J40" s="909"/>
      <c r="K40" s="909"/>
      <c r="L40" s="910"/>
      <c r="N40" s="904" t="s">
        <v>141</v>
      </c>
      <c r="O40" s="905"/>
      <c r="P40" s="905"/>
      <c r="Q40" s="905"/>
      <c r="R40" s="906"/>
    </row>
    <row r="41" spans="2:18" ht="19.5" thickBot="1" x14ac:dyDescent="0.35">
      <c r="B41" s="872">
        <f>'2nd Liens Pricer'!A40</f>
        <v>13</v>
      </c>
      <c r="C41" s="420">
        <f>'2nd Liens Pricer'!H40</f>
        <v>107.625</v>
      </c>
      <c r="E41" s="908" t="s">
        <v>54</v>
      </c>
      <c r="F41" s="909"/>
      <c r="G41" s="909"/>
      <c r="H41" s="909"/>
      <c r="I41" s="909"/>
      <c r="J41" s="909"/>
      <c r="K41" s="909"/>
      <c r="L41" s="910"/>
      <c r="N41" s="907" t="s">
        <v>81</v>
      </c>
      <c r="O41" s="566"/>
      <c r="P41" s="566"/>
      <c r="Q41" s="566"/>
      <c r="R41" s="567"/>
    </row>
    <row r="42" spans="2:18" ht="18.75" customHeight="1" x14ac:dyDescent="0.3">
      <c r="B42" s="872">
        <f>'2nd Liens Pricer'!A41</f>
        <v>13.125</v>
      </c>
      <c r="C42" s="914">
        <f>'2nd Liens Pricer'!H41</f>
        <v>107.875</v>
      </c>
      <c r="D42" s="915" t="s">
        <v>380</v>
      </c>
      <c r="E42" s="916"/>
      <c r="F42" s="916"/>
      <c r="G42" s="916"/>
      <c r="H42" s="916"/>
      <c r="I42" s="916"/>
      <c r="J42" s="916"/>
      <c r="K42" s="916"/>
      <c r="L42" s="916"/>
      <c r="M42" s="917"/>
      <c r="N42" s="918" t="s">
        <v>84</v>
      </c>
      <c r="O42" s="918"/>
      <c r="P42" s="918"/>
      <c r="Q42" s="918"/>
      <c r="R42" s="919"/>
    </row>
    <row r="43" spans="2:18" ht="20.45" customHeight="1" thickBot="1" x14ac:dyDescent="0.35">
      <c r="B43" s="872">
        <f>'2nd Liens Pricer'!A42</f>
        <v>13.25</v>
      </c>
      <c r="C43" s="914">
        <f>'2nd Liens Pricer'!H42</f>
        <v>108.125</v>
      </c>
      <c r="D43" s="920"/>
      <c r="E43" s="921"/>
      <c r="F43" s="921"/>
      <c r="G43" s="921"/>
      <c r="H43" s="921"/>
      <c r="I43" s="921"/>
      <c r="J43" s="921"/>
      <c r="K43" s="921"/>
      <c r="L43" s="921"/>
      <c r="M43" s="922"/>
      <c r="N43" s="923" t="s">
        <v>381</v>
      </c>
      <c r="O43" s="923"/>
      <c r="P43" s="923"/>
      <c r="Q43" s="923"/>
      <c r="R43" s="924"/>
    </row>
    <row r="44" spans="2:18" x14ac:dyDescent="0.3">
      <c r="B44" s="872">
        <f>'2nd Liens Pricer'!A43</f>
        <v>13.375</v>
      </c>
      <c r="C44" s="914">
        <f>'2nd Liens Pricer'!H43</f>
        <v>108.375</v>
      </c>
      <c r="D44" s="920"/>
      <c r="E44" s="921"/>
      <c r="F44" s="921"/>
      <c r="G44" s="921"/>
      <c r="H44" s="921"/>
      <c r="I44" s="921"/>
      <c r="J44" s="921"/>
      <c r="K44" s="921"/>
      <c r="L44" s="921"/>
      <c r="M44" s="922"/>
      <c r="N44" s="493"/>
      <c r="O44" s="925"/>
      <c r="P44" s="925"/>
      <c r="Q44" s="925"/>
      <c r="R44" s="926"/>
    </row>
    <row r="45" spans="2:18" x14ac:dyDescent="0.3">
      <c r="B45" s="872">
        <f>'2nd Liens Pricer'!A44</f>
        <v>13.5</v>
      </c>
      <c r="C45" s="914">
        <f>'2nd Liens Pricer'!H44</f>
        <v>108.625</v>
      </c>
      <c r="D45" s="920"/>
      <c r="E45" s="921"/>
      <c r="F45" s="921"/>
      <c r="G45" s="921"/>
      <c r="H45" s="921"/>
      <c r="I45" s="921"/>
      <c r="J45" s="921"/>
      <c r="K45" s="921"/>
      <c r="L45" s="921"/>
      <c r="M45" s="922"/>
      <c r="N45" s="493"/>
      <c r="O45" s="927"/>
      <c r="P45" s="925"/>
      <c r="Q45" s="925"/>
      <c r="R45" s="926"/>
    </row>
    <row r="46" spans="2:18" x14ac:dyDescent="0.3">
      <c r="B46" s="872">
        <f>'2nd Liens Pricer'!A45</f>
        <v>13.625</v>
      </c>
      <c r="C46" s="914">
        <f>'2nd Liens Pricer'!H45</f>
        <v>108.875</v>
      </c>
      <c r="D46" s="920"/>
      <c r="E46" s="921"/>
      <c r="F46" s="921"/>
      <c r="G46" s="921"/>
      <c r="H46" s="921"/>
      <c r="I46" s="921"/>
      <c r="J46" s="921"/>
      <c r="K46" s="921"/>
      <c r="L46" s="921"/>
      <c r="M46" s="922"/>
      <c r="N46" s="925"/>
      <c r="O46" s="925"/>
      <c r="P46" s="925"/>
      <c r="Q46" s="925"/>
      <c r="R46" s="926"/>
    </row>
    <row r="47" spans="2:18" x14ac:dyDescent="0.3">
      <c r="B47" s="872">
        <f>'2nd Liens Pricer'!A46</f>
        <v>13.75</v>
      </c>
      <c r="C47" s="914">
        <f>'2nd Liens Pricer'!H46</f>
        <v>109.125</v>
      </c>
      <c r="D47" s="920"/>
      <c r="E47" s="921"/>
      <c r="F47" s="921"/>
      <c r="G47" s="921"/>
      <c r="H47" s="921"/>
      <c r="I47" s="921"/>
      <c r="J47" s="921"/>
      <c r="K47" s="921"/>
      <c r="L47" s="921"/>
      <c r="M47" s="922"/>
      <c r="N47" s="925"/>
      <c r="O47" s="925"/>
      <c r="P47" s="925"/>
      <c r="Q47" s="925"/>
      <c r="R47" s="926"/>
    </row>
    <row r="48" spans="2:18" x14ac:dyDescent="0.3">
      <c r="B48" s="872">
        <f>'2nd Liens Pricer'!A47</f>
        <v>13.875</v>
      </c>
      <c r="C48" s="914">
        <f>'2nd Liens Pricer'!H47</f>
        <v>109.375</v>
      </c>
      <c r="D48" s="920"/>
      <c r="E48" s="921"/>
      <c r="F48" s="921"/>
      <c r="G48" s="921"/>
      <c r="H48" s="921"/>
      <c r="I48" s="921"/>
      <c r="J48" s="921"/>
      <c r="K48" s="921"/>
      <c r="L48" s="921"/>
      <c r="M48" s="922"/>
      <c r="N48" s="925"/>
      <c r="O48" s="925"/>
      <c r="P48" s="925"/>
      <c r="Q48" s="925"/>
      <c r="R48" s="926"/>
    </row>
    <row r="49" spans="2:18" x14ac:dyDescent="0.3">
      <c r="B49" s="872">
        <f>'2nd Liens Pricer'!A48</f>
        <v>14</v>
      </c>
      <c r="C49" s="914">
        <f>'2nd Liens Pricer'!H48</f>
        <v>109.625</v>
      </c>
      <c r="D49" s="920"/>
      <c r="E49" s="921"/>
      <c r="F49" s="921"/>
      <c r="G49" s="921"/>
      <c r="H49" s="921"/>
      <c r="I49" s="921"/>
      <c r="J49" s="921"/>
      <c r="K49" s="921"/>
      <c r="L49" s="921"/>
      <c r="M49" s="922"/>
      <c r="N49" s="925"/>
      <c r="O49" s="925"/>
      <c r="P49" s="925"/>
      <c r="Q49" s="925"/>
      <c r="R49" s="926"/>
    </row>
    <row r="50" spans="2:18" x14ac:dyDescent="0.3">
      <c r="B50" s="872">
        <f>'2nd Liens Pricer'!A49</f>
        <v>14.125</v>
      </c>
      <c r="C50" s="914">
        <f>'2nd Liens Pricer'!H49</f>
        <v>109.875</v>
      </c>
      <c r="D50" s="920"/>
      <c r="E50" s="921"/>
      <c r="F50" s="921"/>
      <c r="G50" s="921"/>
      <c r="H50" s="921"/>
      <c r="I50" s="921"/>
      <c r="J50" s="921"/>
      <c r="K50" s="921"/>
      <c r="L50" s="921"/>
      <c r="M50" s="922"/>
      <c r="N50" s="925"/>
      <c r="O50" s="925"/>
      <c r="P50" s="925"/>
      <c r="Q50" s="925"/>
      <c r="R50" s="926"/>
    </row>
    <row r="51" spans="2:18" x14ac:dyDescent="0.3">
      <c r="B51" s="872">
        <f>'2nd Liens Pricer'!A50</f>
        <v>14.25</v>
      </c>
      <c r="C51" s="914">
        <f>'2nd Liens Pricer'!H50</f>
        <v>110.125</v>
      </c>
      <c r="D51" s="920"/>
      <c r="E51" s="921"/>
      <c r="F51" s="921"/>
      <c r="G51" s="921"/>
      <c r="H51" s="921"/>
      <c r="I51" s="921"/>
      <c r="J51" s="921"/>
      <c r="K51" s="921"/>
      <c r="L51" s="921"/>
      <c r="M51" s="922"/>
      <c r="N51" s="925"/>
      <c r="O51" s="925"/>
      <c r="P51" s="925"/>
      <c r="Q51" s="925"/>
      <c r="R51" s="926"/>
    </row>
    <row r="52" spans="2:18" x14ac:dyDescent="0.3">
      <c r="B52" s="928" t="s">
        <v>382</v>
      </c>
      <c r="C52" s="929">
        <v>98</v>
      </c>
      <c r="D52" s="920"/>
      <c r="E52" s="921"/>
      <c r="F52" s="921"/>
      <c r="G52" s="921"/>
      <c r="H52" s="921"/>
      <c r="I52" s="921"/>
      <c r="J52" s="921"/>
      <c r="K52" s="921"/>
      <c r="L52" s="921"/>
      <c r="M52" s="922"/>
      <c r="N52" s="925"/>
      <c r="O52" s="925"/>
      <c r="P52" s="925"/>
      <c r="Q52" s="925"/>
      <c r="R52" s="926"/>
    </row>
    <row r="53" spans="2:18" ht="19.5" thickBot="1" x14ac:dyDescent="0.35">
      <c r="B53" s="930" t="s">
        <v>88</v>
      </c>
      <c r="C53" s="931">
        <v>101</v>
      </c>
      <c r="D53" s="932"/>
      <c r="E53" s="933"/>
      <c r="F53" s="933"/>
      <c r="G53" s="933"/>
      <c r="H53" s="933"/>
      <c r="I53" s="933"/>
      <c r="J53" s="933"/>
      <c r="K53" s="933"/>
      <c r="L53" s="933"/>
      <c r="M53" s="934"/>
      <c r="N53" s="935" t="s">
        <v>103</v>
      </c>
      <c r="O53" s="936"/>
      <c r="P53" s="936"/>
      <c r="Q53" s="936"/>
      <c r="R53" s="937"/>
    </row>
  </sheetData>
  <mergeCells count="77">
    <mergeCell ref="E40:L40"/>
    <mergeCell ref="N40:R40"/>
    <mergeCell ref="E41:L41"/>
    <mergeCell ref="N41:R41"/>
    <mergeCell ref="D42:M53"/>
    <mergeCell ref="N42:R42"/>
    <mergeCell ref="N43:R43"/>
    <mergeCell ref="N53:R5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rintOptions horizontalCentered="1" verticalCentered="1"/>
  <pageMargins left="0.25" right="0.25" top="0.25" bottom="0.25" header="0" footer="0"/>
  <pageSetup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A029-8BF7-4CD0-8D28-4211F039D77D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940"/>
    <col min="12" max="12" width="9.7109375" bestFit="1" customWidth="1"/>
  </cols>
  <sheetData>
    <row r="1" spans="1:18" x14ac:dyDescent="0.25">
      <c r="A1" s="222"/>
      <c r="B1" t="s">
        <v>108</v>
      </c>
      <c r="C1"/>
      <c r="D1"/>
      <c r="L1" s="22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24"/>
      <c r="B4" s="225" t="s">
        <v>109</v>
      </c>
      <c r="C4" s="226"/>
      <c r="D4" s="228"/>
      <c r="E4" s="225" t="s">
        <v>110</v>
      </c>
      <c r="F4" s="227"/>
      <c r="G4" s="228"/>
      <c r="H4" s="225" t="s">
        <v>111</v>
      </c>
      <c r="I4" s="227"/>
      <c r="K4" s="225" t="s">
        <v>113</v>
      </c>
      <c r="L4" s="227"/>
      <c r="O4" s="229"/>
      <c r="P4" s="229"/>
      <c r="Q4" s="229"/>
      <c r="R4" s="229"/>
    </row>
    <row r="5" spans="1:18" ht="18" thickBot="1" x14ac:dyDescent="0.3">
      <c r="A5" s="475" t="s">
        <v>4</v>
      </c>
      <c r="B5" s="230" t="s">
        <v>6</v>
      </c>
      <c r="C5" s="476" t="s">
        <v>18</v>
      </c>
      <c r="D5"/>
      <c r="E5" s="230" t="s">
        <v>6</v>
      </c>
      <c r="F5" s="476" t="s">
        <v>18</v>
      </c>
      <c r="H5" s="230" t="s">
        <v>6</v>
      </c>
      <c r="I5" s="476" t="s">
        <v>18</v>
      </c>
      <c r="K5" s="230" t="s">
        <v>6</v>
      </c>
      <c r="L5" s="476" t="s">
        <v>18</v>
      </c>
      <c r="O5" s="233"/>
      <c r="P5" s="233"/>
      <c r="Q5" s="233"/>
      <c r="R5" s="233"/>
    </row>
    <row r="6" spans="1:18" ht="15.75" x14ac:dyDescent="0.25">
      <c r="A6" s="478">
        <v>8.75</v>
      </c>
      <c r="B6" s="235">
        <v>98.75</v>
      </c>
      <c r="C6" s="237"/>
      <c r="D6"/>
      <c r="E6" s="238">
        <v>-0.125</v>
      </c>
      <c r="F6" s="938"/>
      <c r="H6" s="239">
        <f t="shared" ref="H6:H50" si="0">E6+B6</f>
        <v>98.625</v>
      </c>
      <c r="I6" s="241"/>
      <c r="K6" s="242"/>
      <c r="L6" s="263"/>
    </row>
    <row r="7" spans="1:18" ht="15.75" x14ac:dyDescent="0.25">
      <c r="A7" s="478">
        <v>8.875</v>
      </c>
      <c r="B7" s="235">
        <v>99.125</v>
      </c>
      <c r="C7" s="237"/>
      <c r="D7"/>
      <c r="E7" s="238">
        <v>-0.125</v>
      </c>
      <c r="F7" s="938"/>
      <c r="H7" s="239">
        <f t="shared" si="0"/>
        <v>99</v>
      </c>
      <c r="I7" s="241"/>
      <c r="K7" s="239">
        <f>H7-H6</f>
        <v>0.375</v>
      </c>
      <c r="L7" s="241"/>
    </row>
    <row r="8" spans="1:18" ht="15.75" x14ac:dyDescent="0.25">
      <c r="A8" s="478">
        <v>9</v>
      </c>
      <c r="B8" s="235">
        <v>99.5</v>
      </c>
      <c r="C8" s="237"/>
      <c r="D8"/>
      <c r="E8" s="238">
        <v>-0.125</v>
      </c>
      <c r="F8" s="938"/>
      <c r="H8" s="239">
        <f t="shared" si="0"/>
        <v>99.375</v>
      </c>
      <c r="I8" s="241"/>
      <c r="K8" s="239">
        <f t="shared" ref="K8:K50" si="1">H8-H7</f>
        <v>0.375</v>
      </c>
      <c r="L8" s="241"/>
    </row>
    <row r="9" spans="1:18" ht="15.75" x14ac:dyDescent="0.25">
      <c r="A9" s="478">
        <v>9.125</v>
      </c>
      <c r="B9" s="235">
        <v>99.875</v>
      </c>
      <c r="C9" s="237"/>
      <c r="D9"/>
      <c r="E9" s="238">
        <v>-0.125</v>
      </c>
      <c r="F9" s="938"/>
      <c r="H9" s="239">
        <f t="shared" si="0"/>
        <v>99.75</v>
      </c>
      <c r="I9" s="241"/>
      <c r="K9" s="239">
        <f t="shared" si="1"/>
        <v>0.375</v>
      </c>
      <c r="L9" s="241"/>
    </row>
    <row r="10" spans="1:18" ht="15.75" x14ac:dyDescent="0.25">
      <c r="A10" s="478">
        <v>9.25</v>
      </c>
      <c r="B10" s="235">
        <v>100.25</v>
      </c>
      <c r="C10" s="237"/>
      <c r="D10"/>
      <c r="E10" s="238">
        <v>-0.125</v>
      </c>
      <c r="F10" s="938"/>
      <c r="H10" s="239">
        <f t="shared" si="0"/>
        <v>100.125</v>
      </c>
      <c r="I10" s="241"/>
      <c r="K10" s="239">
        <f t="shared" si="1"/>
        <v>0.375</v>
      </c>
      <c r="L10" s="241"/>
    </row>
    <row r="11" spans="1:18" ht="15.75" x14ac:dyDescent="0.25">
      <c r="A11" s="478">
        <v>9.375</v>
      </c>
      <c r="B11" s="235">
        <v>100.5</v>
      </c>
      <c r="C11" s="237"/>
      <c r="D11"/>
      <c r="E11" s="238">
        <v>-0.125</v>
      </c>
      <c r="F11" s="938"/>
      <c r="H11" s="239">
        <f t="shared" si="0"/>
        <v>100.375</v>
      </c>
      <c r="I11" s="241"/>
      <c r="K11" s="239">
        <f t="shared" si="1"/>
        <v>0.25</v>
      </c>
      <c r="L11" s="241"/>
    </row>
    <row r="12" spans="1:18" ht="15.75" x14ac:dyDescent="0.25">
      <c r="A12" s="478">
        <v>9.5</v>
      </c>
      <c r="B12" s="235">
        <v>100.75</v>
      </c>
      <c r="C12" s="237"/>
      <c r="D12"/>
      <c r="E12" s="238">
        <v>-0.125</v>
      </c>
      <c r="F12" s="938"/>
      <c r="H12" s="239">
        <f t="shared" si="0"/>
        <v>100.625</v>
      </c>
      <c r="I12" s="241"/>
      <c r="K12" s="239">
        <f t="shared" si="1"/>
        <v>0.25</v>
      </c>
      <c r="L12" s="241"/>
    </row>
    <row r="13" spans="1:18" ht="15.75" x14ac:dyDescent="0.25">
      <c r="A13" s="478">
        <v>9.625</v>
      </c>
      <c r="B13" s="235">
        <v>101</v>
      </c>
      <c r="C13" s="237"/>
      <c r="D13"/>
      <c r="E13" s="238">
        <v>-0.125</v>
      </c>
      <c r="F13" s="938"/>
      <c r="H13" s="239">
        <f t="shared" si="0"/>
        <v>100.875</v>
      </c>
      <c r="I13" s="241"/>
      <c r="K13" s="239">
        <f t="shared" si="1"/>
        <v>0.25</v>
      </c>
      <c r="L13" s="241"/>
    </row>
    <row r="14" spans="1:18" ht="15.75" x14ac:dyDescent="0.25">
      <c r="A14" s="478">
        <v>9.75</v>
      </c>
      <c r="B14" s="235">
        <v>101.25</v>
      </c>
      <c r="C14" s="237"/>
      <c r="D14"/>
      <c r="E14" s="238">
        <v>-0.125</v>
      </c>
      <c r="F14" s="938"/>
      <c r="H14" s="239">
        <f t="shared" si="0"/>
        <v>101.125</v>
      </c>
      <c r="I14" s="241"/>
      <c r="K14" s="239">
        <f t="shared" si="1"/>
        <v>0.25</v>
      </c>
      <c r="L14" s="241"/>
    </row>
    <row r="15" spans="1:18" ht="15.75" x14ac:dyDescent="0.25">
      <c r="A15" s="478">
        <v>9.875</v>
      </c>
      <c r="B15" s="235">
        <v>101.5</v>
      </c>
      <c r="C15" s="237"/>
      <c r="D15"/>
      <c r="E15" s="238">
        <v>-0.125</v>
      </c>
      <c r="F15" s="938"/>
      <c r="H15" s="239">
        <f t="shared" si="0"/>
        <v>101.375</v>
      </c>
      <c r="I15" s="241"/>
      <c r="K15" s="239">
        <f t="shared" si="1"/>
        <v>0.25</v>
      </c>
      <c r="L15" s="241"/>
    </row>
    <row r="16" spans="1:18" ht="15.75" x14ac:dyDescent="0.25">
      <c r="A16" s="478">
        <v>10</v>
      </c>
      <c r="B16" s="235">
        <v>101.75</v>
      </c>
      <c r="C16" s="237"/>
      <c r="D16"/>
      <c r="E16" s="238">
        <v>-0.125</v>
      </c>
      <c r="F16" s="938"/>
      <c r="H16" s="239">
        <f t="shared" si="0"/>
        <v>101.625</v>
      </c>
      <c r="I16" s="241"/>
      <c r="K16" s="239">
        <f t="shared" si="1"/>
        <v>0.25</v>
      </c>
      <c r="L16" s="241"/>
    </row>
    <row r="17" spans="1:16" ht="15.75" x14ac:dyDescent="0.25">
      <c r="A17" s="478">
        <v>10.125</v>
      </c>
      <c r="B17" s="235">
        <v>102</v>
      </c>
      <c r="C17" s="237"/>
      <c r="D17"/>
      <c r="E17" s="238">
        <v>-0.125</v>
      </c>
      <c r="F17" s="938"/>
      <c r="H17" s="239">
        <f t="shared" si="0"/>
        <v>101.875</v>
      </c>
      <c r="I17" s="241"/>
      <c r="K17" s="239">
        <f t="shared" si="1"/>
        <v>0.25</v>
      </c>
      <c r="L17" s="241"/>
    </row>
    <row r="18" spans="1:16" ht="15.75" x14ac:dyDescent="0.25">
      <c r="A18" s="478">
        <v>10.25</v>
      </c>
      <c r="B18" s="235">
        <v>102.25</v>
      </c>
      <c r="C18" s="237"/>
      <c r="D18"/>
      <c r="E18" s="238">
        <v>-0.125</v>
      </c>
      <c r="F18" s="938"/>
      <c r="H18" s="239">
        <f t="shared" si="0"/>
        <v>102.125</v>
      </c>
      <c r="I18" s="241"/>
      <c r="K18" s="239">
        <f t="shared" si="1"/>
        <v>0.25</v>
      </c>
      <c r="L18" s="241"/>
    </row>
    <row r="19" spans="1:16" ht="15.75" x14ac:dyDescent="0.25">
      <c r="A19" s="478">
        <v>10.375</v>
      </c>
      <c r="B19" s="235">
        <v>102.5</v>
      </c>
      <c r="C19" s="237"/>
      <c r="D19"/>
      <c r="E19" s="238">
        <v>-0.125</v>
      </c>
      <c r="F19" s="938"/>
      <c r="H19" s="239">
        <f t="shared" si="0"/>
        <v>102.375</v>
      </c>
      <c r="I19" s="241"/>
      <c r="K19" s="239">
        <f t="shared" si="1"/>
        <v>0.25</v>
      </c>
      <c r="L19" s="241"/>
      <c r="P19" s="939"/>
    </row>
    <row r="20" spans="1:16" ht="15.75" x14ac:dyDescent="0.25">
      <c r="A20" s="478">
        <v>10.5</v>
      </c>
      <c r="B20" s="235">
        <v>102.75</v>
      </c>
      <c r="C20" s="237"/>
      <c r="D20"/>
      <c r="E20" s="238">
        <v>-0.125</v>
      </c>
      <c r="F20" s="938"/>
      <c r="H20" s="239">
        <f t="shared" si="0"/>
        <v>102.625</v>
      </c>
      <c r="I20" s="241"/>
      <c r="K20" s="239">
        <f t="shared" si="1"/>
        <v>0.25</v>
      </c>
      <c r="L20" s="241"/>
    </row>
    <row r="21" spans="1:16" ht="15.75" x14ac:dyDescent="0.25">
      <c r="A21" s="478">
        <v>10.625</v>
      </c>
      <c r="B21" s="235">
        <v>103</v>
      </c>
      <c r="C21" s="237"/>
      <c r="D21"/>
      <c r="E21" s="238">
        <v>-0.125</v>
      </c>
      <c r="F21" s="938"/>
      <c r="H21" s="239">
        <f t="shared" si="0"/>
        <v>102.875</v>
      </c>
      <c r="I21" s="241"/>
      <c r="K21" s="239">
        <f t="shared" si="1"/>
        <v>0.25</v>
      </c>
      <c r="L21" s="241"/>
    </row>
    <row r="22" spans="1:16" ht="15.75" x14ac:dyDescent="0.25">
      <c r="A22" s="478">
        <v>10.75</v>
      </c>
      <c r="B22" s="235">
        <v>103.25</v>
      </c>
      <c r="C22" s="237"/>
      <c r="D22"/>
      <c r="E22" s="238">
        <v>-0.125</v>
      </c>
      <c r="F22" s="938"/>
      <c r="H22" s="239">
        <f t="shared" si="0"/>
        <v>103.125</v>
      </c>
      <c r="I22" s="241"/>
      <c r="K22" s="239">
        <f t="shared" si="1"/>
        <v>0.25</v>
      </c>
      <c r="L22" s="241"/>
    </row>
    <row r="23" spans="1:16" ht="15.75" x14ac:dyDescent="0.25">
      <c r="A23" s="478">
        <v>10.875</v>
      </c>
      <c r="B23" s="235">
        <v>103.5</v>
      </c>
      <c r="C23" s="237"/>
      <c r="D23"/>
      <c r="E23" s="238">
        <v>-0.125</v>
      </c>
      <c r="F23" s="938"/>
      <c r="H23" s="239">
        <f t="shared" si="0"/>
        <v>103.375</v>
      </c>
      <c r="I23" s="241"/>
      <c r="K23" s="239">
        <f t="shared" si="1"/>
        <v>0.25</v>
      </c>
      <c r="L23" s="241"/>
    </row>
    <row r="24" spans="1:16" ht="15.75" x14ac:dyDescent="0.25">
      <c r="A24" s="478">
        <v>11</v>
      </c>
      <c r="B24" s="235">
        <v>103.75</v>
      </c>
      <c r="C24" s="237"/>
      <c r="D24"/>
      <c r="E24" s="238">
        <v>-0.125</v>
      </c>
      <c r="F24" s="938"/>
      <c r="H24" s="239">
        <f t="shared" si="0"/>
        <v>103.625</v>
      </c>
      <c r="I24" s="241"/>
      <c r="K24" s="239">
        <f t="shared" si="1"/>
        <v>0.25</v>
      </c>
      <c r="L24" s="241"/>
    </row>
    <row r="25" spans="1:16" ht="15.75" x14ac:dyDescent="0.25">
      <c r="A25" s="478">
        <v>11.125</v>
      </c>
      <c r="B25" s="235">
        <v>104</v>
      </c>
      <c r="C25" s="237"/>
      <c r="D25"/>
      <c r="E25" s="238">
        <v>-0.125</v>
      </c>
      <c r="F25" s="938"/>
      <c r="H25" s="239">
        <f t="shared" si="0"/>
        <v>103.875</v>
      </c>
      <c r="I25" s="241"/>
      <c r="K25" s="239">
        <f t="shared" si="1"/>
        <v>0.25</v>
      </c>
      <c r="L25" s="241"/>
    </row>
    <row r="26" spans="1:16" ht="15.75" x14ac:dyDescent="0.25">
      <c r="A26" s="478">
        <v>11.25</v>
      </c>
      <c r="B26" s="235">
        <v>104.25</v>
      </c>
      <c r="C26" s="237"/>
      <c r="D26"/>
      <c r="E26" s="238">
        <v>-0.125</v>
      </c>
      <c r="F26" s="938"/>
      <c r="H26" s="239">
        <f t="shared" si="0"/>
        <v>104.125</v>
      </c>
      <c r="I26" s="241"/>
      <c r="K26" s="239">
        <f t="shared" si="1"/>
        <v>0.25</v>
      </c>
      <c r="L26" s="241"/>
    </row>
    <row r="27" spans="1:16" ht="15.75" x14ac:dyDescent="0.25">
      <c r="A27" s="478">
        <v>11.375</v>
      </c>
      <c r="B27" s="235">
        <v>104.5</v>
      </c>
      <c r="C27" s="237"/>
      <c r="D27"/>
      <c r="E27" s="238">
        <v>-0.125</v>
      </c>
      <c r="F27" s="938"/>
      <c r="H27" s="239">
        <f t="shared" si="0"/>
        <v>104.375</v>
      </c>
      <c r="I27" s="241"/>
      <c r="K27" s="239">
        <f t="shared" si="1"/>
        <v>0.25</v>
      </c>
      <c r="L27" s="241"/>
    </row>
    <row r="28" spans="1:16" ht="15.75" x14ac:dyDescent="0.25">
      <c r="A28" s="478">
        <v>11.5</v>
      </c>
      <c r="B28" s="235">
        <v>104.75</v>
      </c>
      <c r="C28" s="237"/>
      <c r="D28"/>
      <c r="E28" s="238">
        <v>-0.125</v>
      </c>
      <c r="F28" s="938"/>
      <c r="H28" s="239">
        <f t="shared" si="0"/>
        <v>104.625</v>
      </c>
      <c r="I28" s="241"/>
      <c r="K28" s="239">
        <f t="shared" si="1"/>
        <v>0.25</v>
      </c>
      <c r="L28" s="241"/>
    </row>
    <row r="29" spans="1:16" ht="15.75" x14ac:dyDescent="0.25">
      <c r="A29" s="478">
        <v>11.625</v>
      </c>
      <c r="B29" s="235">
        <v>105</v>
      </c>
      <c r="C29" s="237"/>
      <c r="D29"/>
      <c r="E29" s="238">
        <v>-0.125</v>
      </c>
      <c r="F29" s="938"/>
      <c r="H29" s="239">
        <f t="shared" si="0"/>
        <v>104.875</v>
      </c>
      <c r="I29" s="241"/>
      <c r="K29" s="239">
        <f t="shared" si="1"/>
        <v>0.25</v>
      </c>
      <c r="L29" s="241"/>
    </row>
    <row r="30" spans="1:16" ht="15.75" x14ac:dyDescent="0.25">
      <c r="A30" s="478">
        <v>11.75</v>
      </c>
      <c r="B30" s="235">
        <v>105.25</v>
      </c>
      <c r="C30" s="237"/>
      <c r="D30"/>
      <c r="E30" s="238">
        <v>-0.125</v>
      </c>
      <c r="F30" s="938"/>
      <c r="H30" s="239">
        <f t="shared" si="0"/>
        <v>105.125</v>
      </c>
      <c r="I30" s="241"/>
      <c r="K30" s="239">
        <f t="shared" si="1"/>
        <v>0.25</v>
      </c>
      <c r="L30" s="241"/>
    </row>
    <row r="31" spans="1:16" ht="15.75" x14ac:dyDescent="0.25">
      <c r="A31" s="478">
        <v>11.875</v>
      </c>
      <c r="B31" s="235">
        <v>105.5</v>
      </c>
      <c r="C31" s="237"/>
      <c r="D31"/>
      <c r="E31" s="238">
        <v>-0.125</v>
      </c>
      <c r="F31" s="938"/>
      <c r="H31" s="239">
        <f t="shared" si="0"/>
        <v>105.375</v>
      </c>
      <c r="I31" s="241"/>
      <c r="K31" s="239">
        <f t="shared" si="1"/>
        <v>0.25</v>
      </c>
      <c r="L31" s="241"/>
    </row>
    <row r="32" spans="1:16" ht="15.75" x14ac:dyDescent="0.25">
      <c r="A32" s="478">
        <v>12</v>
      </c>
      <c r="B32" s="235">
        <v>105.75</v>
      </c>
      <c r="C32" s="237"/>
      <c r="D32"/>
      <c r="E32" s="238">
        <v>-0.125</v>
      </c>
      <c r="F32" s="938"/>
      <c r="H32" s="239">
        <f t="shared" si="0"/>
        <v>105.625</v>
      </c>
      <c r="I32" s="241"/>
      <c r="K32" s="239">
        <f t="shared" si="1"/>
        <v>0.25</v>
      </c>
      <c r="L32" s="241"/>
    </row>
    <row r="33" spans="1:12" ht="15.75" x14ac:dyDescent="0.25">
      <c r="A33" s="478">
        <v>12.125</v>
      </c>
      <c r="B33" s="235">
        <v>106</v>
      </c>
      <c r="C33" s="237"/>
      <c r="D33"/>
      <c r="E33" s="238">
        <v>-0.125</v>
      </c>
      <c r="F33" s="938"/>
      <c r="H33" s="239">
        <f t="shared" si="0"/>
        <v>105.875</v>
      </c>
      <c r="I33" s="241"/>
      <c r="K33" s="239">
        <f t="shared" si="1"/>
        <v>0.25</v>
      </c>
      <c r="L33" s="241"/>
    </row>
    <row r="34" spans="1:12" ht="15.75" x14ac:dyDescent="0.25">
      <c r="A34" s="478">
        <v>12.25</v>
      </c>
      <c r="B34" s="235">
        <v>106.25</v>
      </c>
      <c r="C34" s="237"/>
      <c r="D34"/>
      <c r="E34" s="238">
        <v>-0.125</v>
      </c>
      <c r="F34" s="938"/>
      <c r="H34" s="239">
        <f t="shared" si="0"/>
        <v>106.125</v>
      </c>
      <c r="I34" s="241"/>
      <c r="K34" s="239">
        <f t="shared" si="1"/>
        <v>0.25</v>
      </c>
      <c r="L34" s="241"/>
    </row>
    <row r="35" spans="1:12" ht="15.75" x14ac:dyDescent="0.25">
      <c r="A35" s="478">
        <v>12.375</v>
      </c>
      <c r="B35" s="235">
        <v>106.5</v>
      </c>
      <c r="C35" s="237"/>
      <c r="D35"/>
      <c r="E35" s="238">
        <v>-0.125</v>
      </c>
      <c r="F35" s="938"/>
      <c r="H35" s="239">
        <f t="shared" si="0"/>
        <v>106.375</v>
      </c>
      <c r="I35" s="241"/>
      <c r="K35" s="239">
        <f t="shared" si="1"/>
        <v>0.25</v>
      </c>
      <c r="L35" s="241"/>
    </row>
    <row r="36" spans="1:12" ht="15.75" x14ac:dyDescent="0.25">
      <c r="A36" s="478">
        <v>12.5</v>
      </c>
      <c r="B36" s="235">
        <v>106.75</v>
      </c>
      <c r="C36" s="237"/>
      <c r="D36"/>
      <c r="E36" s="238">
        <v>-0.125</v>
      </c>
      <c r="F36" s="938"/>
      <c r="H36" s="239">
        <f t="shared" si="0"/>
        <v>106.625</v>
      </c>
      <c r="I36" s="241"/>
      <c r="K36" s="239">
        <f t="shared" si="1"/>
        <v>0.25</v>
      </c>
      <c r="L36" s="241"/>
    </row>
    <row r="37" spans="1:12" ht="15.75" x14ac:dyDescent="0.25">
      <c r="A37" s="478">
        <v>12.625</v>
      </c>
      <c r="B37" s="235">
        <v>107</v>
      </c>
      <c r="C37" s="237"/>
      <c r="D37"/>
      <c r="E37" s="238">
        <v>-0.125</v>
      </c>
      <c r="F37" s="938"/>
      <c r="H37" s="239">
        <f t="shared" si="0"/>
        <v>106.875</v>
      </c>
      <c r="I37" s="241"/>
      <c r="K37" s="239">
        <f t="shared" si="1"/>
        <v>0.25</v>
      </c>
      <c r="L37" s="241"/>
    </row>
    <row r="38" spans="1:12" ht="15.75" x14ac:dyDescent="0.25">
      <c r="A38" s="478">
        <v>12.75</v>
      </c>
      <c r="B38" s="235">
        <v>107.25</v>
      </c>
      <c r="C38" s="237"/>
      <c r="D38"/>
      <c r="E38" s="238">
        <v>-0.125</v>
      </c>
      <c r="F38" s="938"/>
      <c r="H38" s="239">
        <f t="shared" si="0"/>
        <v>107.125</v>
      </c>
      <c r="I38" s="241"/>
      <c r="K38" s="239">
        <f t="shared" si="1"/>
        <v>0.25</v>
      </c>
      <c r="L38" s="241"/>
    </row>
    <row r="39" spans="1:12" ht="15.75" x14ac:dyDescent="0.25">
      <c r="A39" s="478">
        <v>12.875</v>
      </c>
      <c r="B39" s="235">
        <v>107.5</v>
      </c>
      <c r="C39" s="237"/>
      <c r="D39"/>
      <c r="E39" s="238">
        <v>-0.125</v>
      </c>
      <c r="F39" s="938"/>
      <c r="H39" s="239">
        <f t="shared" si="0"/>
        <v>107.375</v>
      </c>
      <c r="I39" s="241"/>
      <c r="K39" s="239">
        <f t="shared" si="1"/>
        <v>0.25</v>
      </c>
      <c r="L39" s="241"/>
    </row>
    <row r="40" spans="1:12" ht="15.75" x14ac:dyDescent="0.25">
      <c r="A40" s="478">
        <v>13</v>
      </c>
      <c r="B40" s="235">
        <v>107.75</v>
      </c>
      <c r="C40" s="237"/>
      <c r="D40"/>
      <c r="E40" s="238">
        <v>-0.125</v>
      </c>
      <c r="F40" s="938"/>
      <c r="H40" s="239">
        <f t="shared" si="0"/>
        <v>107.625</v>
      </c>
      <c r="I40" s="241"/>
      <c r="K40" s="239">
        <f t="shared" si="1"/>
        <v>0.25</v>
      </c>
      <c r="L40" s="241"/>
    </row>
    <row r="41" spans="1:12" ht="15.75" x14ac:dyDescent="0.25">
      <c r="A41" s="478">
        <v>13.125</v>
      </c>
      <c r="B41" s="235">
        <v>108</v>
      </c>
      <c r="C41" s="237"/>
      <c r="D41"/>
      <c r="E41" s="238">
        <v>-0.125</v>
      </c>
      <c r="F41" s="938"/>
      <c r="H41" s="239">
        <f t="shared" si="0"/>
        <v>107.875</v>
      </c>
      <c r="I41" s="241"/>
      <c r="K41" s="239">
        <f t="shared" si="1"/>
        <v>0.25</v>
      </c>
      <c r="L41" s="241"/>
    </row>
    <row r="42" spans="1:12" ht="15.75" x14ac:dyDescent="0.25">
      <c r="A42" s="478">
        <v>13.25</v>
      </c>
      <c r="B42" s="235">
        <v>108.25</v>
      </c>
      <c r="C42" s="237"/>
      <c r="D42"/>
      <c r="E42" s="238">
        <v>-0.125</v>
      </c>
      <c r="F42" s="938"/>
      <c r="H42" s="239">
        <f t="shared" si="0"/>
        <v>108.125</v>
      </c>
      <c r="I42" s="241"/>
      <c r="K42" s="239">
        <f t="shared" si="1"/>
        <v>0.25</v>
      </c>
      <c r="L42" s="241"/>
    </row>
    <row r="43" spans="1:12" ht="15.75" x14ac:dyDescent="0.25">
      <c r="A43" s="478">
        <v>13.375</v>
      </c>
      <c r="B43" s="235">
        <v>108.5</v>
      </c>
      <c r="C43" s="237"/>
      <c r="D43"/>
      <c r="E43" s="238">
        <v>-0.125</v>
      </c>
      <c r="F43" s="938"/>
      <c r="H43" s="239">
        <f t="shared" si="0"/>
        <v>108.375</v>
      </c>
      <c r="I43" s="241"/>
      <c r="K43" s="239">
        <f t="shared" si="1"/>
        <v>0.25</v>
      </c>
      <c r="L43" s="241"/>
    </row>
    <row r="44" spans="1:12" ht="15.75" x14ac:dyDescent="0.25">
      <c r="A44" s="478">
        <v>13.5</v>
      </c>
      <c r="B44" s="235">
        <v>108.75</v>
      </c>
      <c r="C44" s="237"/>
      <c r="D44"/>
      <c r="E44" s="238">
        <v>-0.125</v>
      </c>
      <c r="F44" s="938"/>
      <c r="H44" s="239">
        <f t="shared" si="0"/>
        <v>108.625</v>
      </c>
      <c r="I44" s="241"/>
      <c r="K44" s="239">
        <f t="shared" si="1"/>
        <v>0.25</v>
      </c>
      <c r="L44" s="241"/>
    </row>
    <row r="45" spans="1:12" ht="15.75" x14ac:dyDescent="0.25">
      <c r="A45" s="478">
        <v>13.625</v>
      </c>
      <c r="B45" s="235">
        <v>109</v>
      </c>
      <c r="C45" s="237"/>
      <c r="D45"/>
      <c r="E45" s="238">
        <v>-0.125</v>
      </c>
      <c r="F45" s="938"/>
      <c r="H45" s="239">
        <f t="shared" si="0"/>
        <v>108.875</v>
      </c>
      <c r="I45" s="241"/>
      <c r="K45" s="239">
        <f t="shared" si="1"/>
        <v>0.25</v>
      </c>
      <c r="L45" s="241"/>
    </row>
    <row r="46" spans="1:12" ht="15.75" x14ac:dyDescent="0.25">
      <c r="A46" s="478">
        <v>13.75</v>
      </c>
      <c r="B46" s="235">
        <v>109.25</v>
      </c>
      <c r="C46" s="237"/>
      <c r="D46"/>
      <c r="E46" s="238">
        <v>-0.125</v>
      </c>
      <c r="F46" s="938"/>
      <c r="H46" s="239">
        <f t="shared" si="0"/>
        <v>109.125</v>
      </c>
      <c r="I46" s="241"/>
      <c r="K46" s="239">
        <f t="shared" si="1"/>
        <v>0.25</v>
      </c>
      <c r="L46" s="241"/>
    </row>
    <row r="47" spans="1:12" ht="15.75" x14ac:dyDescent="0.25">
      <c r="A47" s="478">
        <v>13.875</v>
      </c>
      <c r="B47" s="235">
        <v>109.5</v>
      </c>
      <c r="C47" s="237"/>
      <c r="D47"/>
      <c r="E47" s="238">
        <v>-0.125</v>
      </c>
      <c r="F47" s="938"/>
      <c r="H47" s="239">
        <f t="shared" si="0"/>
        <v>109.375</v>
      </c>
      <c r="I47" s="241"/>
      <c r="K47" s="239">
        <f t="shared" si="1"/>
        <v>0.25</v>
      </c>
      <c r="L47" s="241"/>
    </row>
    <row r="48" spans="1:12" ht="15.75" x14ac:dyDescent="0.25">
      <c r="A48" s="478">
        <v>14</v>
      </c>
      <c r="B48" s="235">
        <v>109.75</v>
      </c>
      <c r="C48" s="237"/>
      <c r="D48"/>
      <c r="E48" s="238">
        <v>-0.125</v>
      </c>
      <c r="F48" s="938"/>
      <c r="H48" s="239">
        <f t="shared" si="0"/>
        <v>109.625</v>
      </c>
      <c r="I48" s="241"/>
      <c r="K48" s="239">
        <f t="shared" si="1"/>
        <v>0.25</v>
      </c>
      <c r="L48" s="241"/>
    </row>
    <row r="49" spans="1:12" ht="15.75" x14ac:dyDescent="0.25">
      <c r="A49" s="478">
        <v>14.125</v>
      </c>
      <c r="B49" s="235">
        <v>110</v>
      </c>
      <c r="C49" s="237"/>
      <c r="D49"/>
      <c r="E49" s="238">
        <v>-0.125</v>
      </c>
      <c r="F49" s="938"/>
      <c r="H49" s="239">
        <f t="shared" si="0"/>
        <v>109.875</v>
      </c>
      <c r="I49" s="241"/>
      <c r="K49" s="239">
        <f t="shared" si="1"/>
        <v>0.25</v>
      </c>
      <c r="L49" s="241"/>
    </row>
    <row r="50" spans="1:12" ht="15.75" x14ac:dyDescent="0.25">
      <c r="A50" s="478">
        <v>14.25</v>
      </c>
      <c r="B50" s="235">
        <v>110.25</v>
      </c>
      <c r="C50" s="237"/>
      <c r="D50"/>
      <c r="E50" s="238">
        <v>-0.125</v>
      </c>
      <c r="F50" s="938"/>
      <c r="H50" s="239">
        <f t="shared" si="0"/>
        <v>110.125</v>
      </c>
      <c r="I50" s="241"/>
      <c r="K50" s="239">
        <f t="shared" si="1"/>
        <v>0.25</v>
      </c>
      <c r="L50" s="241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CDBB-337B-49A7-B625-0D53717BE5D5}">
  <sheetPr published="0" codeName="Sheet9">
    <tabColor rgb="FF7030A0"/>
  </sheetPr>
  <dimension ref="A1:W44"/>
  <sheetViews>
    <sheetView workbookViewId="0">
      <selection activeCell="T22" sqref="T22"/>
    </sheetView>
  </sheetViews>
  <sheetFormatPr defaultRowHeight="15" x14ac:dyDescent="0.25"/>
  <cols>
    <col min="1" max="16" width="12.42578125" customWidth="1"/>
    <col min="17" max="18" width="1.5703125" customWidth="1"/>
    <col min="19" max="19" width="13.85546875" bestFit="1" customWidth="1"/>
  </cols>
  <sheetData>
    <row r="1" spans="1:23" x14ac:dyDescent="0.25">
      <c r="A1" s="941" t="s">
        <v>383</v>
      </c>
      <c r="B1" s="942">
        <v>45729</v>
      </c>
      <c r="C1" s="943" t="str">
        <f>TEXT(B1,"YYYYMMDD")</f>
        <v>20250313</v>
      </c>
      <c r="S1" s="944" t="s">
        <v>384</v>
      </c>
      <c r="T1" s="944"/>
      <c r="U1" s="944"/>
    </row>
    <row r="2" spans="1:23" x14ac:dyDescent="0.25">
      <c r="A2" s="941" t="s">
        <v>385</v>
      </c>
      <c r="B2" s="941" t="s">
        <v>386</v>
      </c>
      <c r="C2" s="943" t="str">
        <f>"v"&amp;B2</f>
        <v>vA</v>
      </c>
      <c r="S2" s="944"/>
      <c r="T2" s="944"/>
      <c r="U2" s="944"/>
    </row>
    <row r="3" spans="1:23" x14ac:dyDescent="0.25">
      <c r="A3" s="941" t="s">
        <v>387</v>
      </c>
      <c r="B3" s="945">
        <v>4.3499999999999996</v>
      </c>
      <c r="C3" s="946" t="s">
        <v>388</v>
      </c>
      <c r="D3" s="220"/>
      <c r="E3" s="220"/>
      <c r="F3" s="220"/>
      <c r="G3" s="220"/>
      <c r="H3" s="220"/>
      <c r="I3" s="220"/>
    </row>
    <row r="5" spans="1:23" x14ac:dyDescent="0.25">
      <c r="A5" s="947" t="s">
        <v>119</v>
      </c>
      <c r="B5" s="948" t="s">
        <v>389</v>
      </c>
      <c r="C5" s="949"/>
      <c r="D5" s="948" t="s">
        <v>390</v>
      </c>
      <c r="E5" s="949"/>
      <c r="F5" s="948" t="s">
        <v>391</v>
      </c>
      <c r="G5" s="949"/>
      <c r="H5" s="948" t="s">
        <v>123</v>
      </c>
      <c r="I5" s="949"/>
      <c r="J5" s="948" t="s">
        <v>392</v>
      </c>
      <c r="K5" s="949"/>
      <c r="L5" s="948" t="s">
        <v>393</v>
      </c>
      <c r="M5" s="949"/>
      <c r="N5" s="948" t="s">
        <v>394</v>
      </c>
      <c r="O5" s="950"/>
      <c r="P5" s="949"/>
      <c r="Q5" s="951"/>
    </row>
    <row r="6" spans="1:23" s="956" customFormat="1" x14ac:dyDescent="0.25">
      <c r="A6" s="952"/>
      <c r="B6" s="953" t="s">
        <v>395</v>
      </c>
      <c r="C6" s="954" t="s">
        <v>396</v>
      </c>
      <c r="D6" s="953" t="s">
        <v>395</v>
      </c>
      <c r="E6" s="954" t="s">
        <v>396</v>
      </c>
      <c r="F6" s="953" t="s">
        <v>395</v>
      </c>
      <c r="G6" s="954" t="s">
        <v>396</v>
      </c>
      <c r="H6" s="953" t="s">
        <v>395</v>
      </c>
      <c r="I6" s="954" t="s">
        <v>396</v>
      </c>
      <c r="J6" s="953" t="s">
        <v>395</v>
      </c>
      <c r="K6" s="954" t="s">
        <v>396</v>
      </c>
      <c r="L6" s="953" t="s">
        <v>395</v>
      </c>
      <c r="M6" s="954" t="s">
        <v>396</v>
      </c>
      <c r="N6" s="953" t="s">
        <v>397</v>
      </c>
      <c r="O6" s="955" t="s">
        <v>398</v>
      </c>
      <c r="P6" s="954" t="s">
        <v>399</v>
      </c>
      <c r="Q6" s="421"/>
    </row>
    <row r="7" spans="1:23" x14ac:dyDescent="0.25">
      <c r="A7" s="957">
        <v>45712</v>
      </c>
      <c r="B7" s="958"/>
      <c r="C7" s="959">
        <v>0.125</v>
      </c>
      <c r="D7" s="958"/>
      <c r="E7" s="959">
        <v>0.125</v>
      </c>
      <c r="F7" s="958"/>
      <c r="G7" s="959">
        <v>0.125</v>
      </c>
      <c r="H7" s="958"/>
      <c r="I7" s="959">
        <v>0.125</v>
      </c>
      <c r="J7" s="958"/>
      <c r="K7" s="960">
        <v>0</v>
      </c>
      <c r="L7" s="958"/>
      <c r="M7" s="959">
        <v>0.125</v>
      </c>
      <c r="N7" s="961">
        <v>0.1</v>
      </c>
      <c r="O7" s="962">
        <v>0.14000000000000001</v>
      </c>
      <c r="P7" s="963" t="s">
        <v>400</v>
      </c>
      <c r="Q7" s="251"/>
    </row>
    <row r="8" spans="1:23" x14ac:dyDescent="0.25">
      <c r="A8" s="957">
        <v>45713</v>
      </c>
      <c r="B8" s="958"/>
      <c r="C8" s="959">
        <v>0.25</v>
      </c>
      <c r="D8" s="958"/>
      <c r="E8" s="959">
        <v>0.25</v>
      </c>
      <c r="F8" s="958"/>
      <c r="G8" s="959">
        <v>0.25</v>
      </c>
      <c r="H8" s="958"/>
      <c r="I8" s="959">
        <v>0.25</v>
      </c>
      <c r="J8" s="958"/>
      <c r="K8" s="960">
        <v>0.375</v>
      </c>
      <c r="L8" s="958"/>
      <c r="M8" s="959">
        <v>0.25</v>
      </c>
      <c r="N8" s="961">
        <v>0.25</v>
      </c>
      <c r="O8" s="962">
        <v>0.25</v>
      </c>
      <c r="P8" s="963" t="s">
        <v>401</v>
      </c>
      <c r="Q8" s="251"/>
    </row>
    <row r="9" spans="1:23" x14ac:dyDescent="0.25">
      <c r="A9" s="957">
        <v>45714</v>
      </c>
      <c r="B9" s="958"/>
      <c r="C9" s="959">
        <v>0</v>
      </c>
      <c r="D9" s="958"/>
      <c r="E9" s="959">
        <v>0</v>
      </c>
      <c r="F9" s="958"/>
      <c r="G9" s="959">
        <v>0</v>
      </c>
      <c r="H9" s="958"/>
      <c r="I9" s="959">
        <v>0</v>
      </c>
      <c r="J9" s="958"/>
      <c r="K9" s="960">
        <v>0</v>
      </c>
      <c r="L9" s="958"/>
      <c r="M9" s="959">
        <v>0</v>
      </c>
      <c r="N9" s="961">
        <v>0</v>
      </c>
      <c r="O9" s="962">
        <v>0</v>
      </c>
      <c r="P9" s="963" t="s">
        <v>402</v>
      </c>
      <c r="Q9" s="251"/>
    </row>
    <row r="10" spans="1:23" x14ac:dyDescent="0.25">
      <c r="A10" s="957">
        <v>45715</v>
      </c>
      <c r="B10" s="958"/>
      <c r="C10" s="960">
        <v>0.125</v>
      </c>
      <c r="D10" s="958"/>
      <c r="E10" s="960">
        <v>0.125</v>
      </c>
      <c r="F10" s="958"/>
      <c r="G10" s="960">
        <v>0.125</v>
      </c>
      <c r="H10" s="958"/>
      <c r="I10" s="960">
        <v>0.125</v>
      </c>
      <c r="J10" s="958"/>
      <c r="K10" s="960">
        <v>0.125</v>
      </c>
      <c r="L10" s="958"/>
      <c r="M10" s="960">
        <v>0.125</v>
      </c>
      <c r="N10" s="961">
        <v>0.08</v>
      </c>
      <c r="O10" s="962">
        <v>0.08</v>
      </c>
      <c r="P10" s="963" t="s">
        <v>403</v>
      </c>
      <c r="Q10" s="251"/>
    </row>
    <row r="11" spans="1:23" x14ac:dyDescent="0.25">
      <c r="A11" s="957">
        <v>45716</v>
      </c>
      <c r="B11" s="958"/>
      <c r="C11" s="960">
        <v>0.25</v>
      </c>
      <c r="D11" s="958"/>
      <c r="E11" s="960">
        <v>0.25</v>
      </c>
      <c r="F11" s="958"/>
      <c r="G11" s="960">
        <v>0.25</v>
      </c>
      <c r="H11" s="958"/>
      <c r="I11" s="960">
        <v>0.25</v>
      </c>
      <c r="J11" s="958"/>
      <c r="K11" s="960">
        <v>0.25</v>
      </c>
      <c r="L11" s="958"/>
      <c r="M11" s="960">
        <v>0.25</v>
      </c>
      <c r="N11" s="961">
        <v>0.12</v>
      </c>
      <c r="O11" s="962">
        <v>0.11</v>
      </c>
      <c r="P11" s="963" t="s">
        <v>404</v>
      </c>
      <c r="Q11" s="251"/>
    </row>
    <row r="12" spans="1:23" x14ac:dyDescent="0.25">
      <c r="A12" s="957">
        <v>45719</v>
      </c>
      <c r="B12" s="958"/>
      <c r="C12" s="960">
        <v>0</v>
      </c>
      <c r="D12" s="958"/>
      <c r="E12" s="960">
        <v>0</v>
      </c>
      <c r="F12" s="958"/>
      <c r="G12" s="960">
        <v>0</v>
      </c>
      <c r="H12" s="958"/>
      <c r="I12" s="960">
        <v>0</v>
      </c>
      <c r="J12" s="958"/>
      <c r="K12" s="960">
        <v>0</v>
      </c>
      <c r="L12" s="958"/>
      <c r="M12" s="960">
        <v>0</v>
      </c>
      <c r="N12" s="961">
        <v>0.05</v>
      </c>
      <c r="O12" s="962">
        <v>0.08</v>
      </c>
      <c r="P12" s="963" t="s">
        <v>402</v>
      </c>
      <c r="Q12" s="251"/>
    </row>
    <row r="13" spans="1:23" x14ac:dyDescent="0.25">
      <c r="A13" s="957">
        <v>45719</v>
      </c>
      <c r="B13" s="958"/>
      <c r="C13" s="960"/>
      <c r="D13" s="958" t="s">
        <v>405</v>
      </c>
      <c r="E13" s="960"/>
      <c r="F13" s="958"/>
      <c r="G13" s="960"/>
      <c r="H13" s="958" t="s">
        <v>406</v>
      </c>
      <c r="I13" s="960"/>
      <c r="J13" s="958"/>
      <c r="K13" s="960"/>
      <c r="L13" s="958"/>
      <c r="M13" s="960"/>
      <c r="N13" s="961"/>
      <c r="O13" s="962"/>
      <c r="P13" s="963"/>
      <c r="Q13" s="251"/>
    </row>
    <row r="14" spans="1:23" x14ac:dyDescent="0.25">
      <c r="A14" s="957"/>
      <c r="B14" s="958"/>
      <c r="C14" s="960">
        <v>0.125</v>
      </c>
      <c r="D14" s="958"/>
      <c r="E14" s="960">
        <v>0.125</v>
      </c>
      <c r="F14" s="958"/>
      <c r="G14" s="960">
        <v>0.125</v>
      </c>
      <c r="H14" s="958"/>
      <c r="I14" s="960">
        <v>0.125</v>
      </c>
      <c r="J14" s="958"/>
      <c r="K14" s="960"/>
      <c r="L14" s="958"/>
      <c r="M14" s="960">
        <v>0.125</v>
      </c>
      <c r="N14" s="961"/>
      <c r="O14" s="962"/>
      <c r="P14" s="963"/>
      <c r="Q14" s="251"/>
    </row>
    <row r="15" spans="1:23" ht="15.75" thickBot="1" x14ac:dyDescent="0.3">
      <c r="A15" s="957">
        <v>45720</v>
      </c>
      <c r="B15" s="958"/>
      <c r="C15" s="960">
        <v>0.125</v>
      </c>
      <c r="D15" s="958"/>
      <c r="E15" s="960">
        <v>0.125</v>
      </c>
      <c r="F15" s="958"/>
      <c r="G15" s="960">
        <v>0.125</v>
      </c>
      <c r="H15" s="958"/>
      <c r="I15" s="960">
        <v>0.125</v>
      </c>
      <c r="J15" s="958"/>
      <c r="K15" s="960"/>
      <c r="L15" s="958"/>
      <c r="M15" s="960">
        <v>0.125</v>
      </c>
      <c r="N15" s="961">
        <v>0.32</v>
      </c>
      <c r="O15" s="962">
        <v>0.32</v>
      </c>
      <c r="P15" s="963" t="s">
        <v>404</v>
      </c>
      <c r="Q15" s="251"/>
    </row>
    <row r="16" spans="1:23" ht="15.75" thickBot="1" x14ac:dyDescent="0.3">
      <c r="A16" s="957">
        <v>45720</v>
      </c>
      <c r="B16" s="958"/>
      <c r="C16" s="960"/>
      <c r="D16" s="958"/>
      <c r="E16" s="960"/>
      <c r="F16" s="958"/>
      <c r="G16" s="960"/>
      <c r="H16" s="958"/>
      <c r="I16" s="960"/>
      <c r="J16" s="958" t="s">
        <v>407</v>
      </c>
      <c r="K16" s="960"/>
      <c r="L16" s="958"/>
      <c r="M16" s="960"/>
      <c r="N16" s="961"/>
      <c r="O16" s="962"/>
      <c r="P16" s="963"/>
      <c r="Q16" s="251"/>
      <c r="S16" s="964" t="s">
        <v>408</v>
      </c>
      <c r="T16" s="965"/>
      <c r="U16" s="965"/>
      <c r="V16" s="965"/>
      <c r="W16" s="966"/>
    </row>
    <row r="17" spans="1:23" x14ac:dyDescent="0.25">
      <c r="A17" s="957"/>
      <c r="B17" s="958"/>
      <c r="C17" s="960"/>
      <c r="D17" s="958"/>
      <c r="E17" s="960"/>
      <c r="F17" s="958"/>
      <c r="G17" s="960"/>
      <c r="H17" s="958"/>
      <c r="I17" s="960"/>
      <c r="J17" s="958" t="s">
        <v>409</v>
      </c>
      <c r="K17" s="960">
        <v>0.5</v>
      </c>
      <c r="L17" s="958"/>
      <c r="M17" s="960"/>
      <c r="N17" s="961"/>
      <c r="O17" s="962"/>
      <c r="P17" s="963"/>
      <c r="Q17" s="251"/>
      <c r="S17" s="242" t="s">
        <v>389</v>
      </c>
      <c r="T17" s="967">
        <v>-0.125</v>
      </c>
      <c r="U17" s="220"/>
      <c r="V17" s="220"/>
      <c r="W17" s="445"/>
    </row>
    <row r="18" spans="1:23" x14ac:dyDescent="0.25">
      <c r="A18" s="957"/>
      <c r="B18" s="958"/>
      <c r="C18" s="960"/>
      <c r="D18" s="958"/>
      <c r="E18" s="960"/>
      <c r="F18" s="958"/>
      <c r="G18" s="960"/>
      <c r="H18" s="958"/>
      <c r="I18" s="960"/>
      <c r="J18" s="958" t="s">
        <v>410</v>
      </c>
      <c r="K18" s="960">
        <v>-0.125</v>
      </c>
      <c r="L18" s="958"/>
      <c r="M18" s="960"/>
      <c r="N18" s="961"/>
      <c r="O18" s="962"/>
      <c r="P18" s="963"/>
      <c r="Q18" s="251"/>
      <c r="S18" s="242" t="s">
        <v>411</v>
      </c>
      <c r="T18" s="967">
        <v>-0.125</v>
      </c>
      <c r="U18" s="220"/>
      <c r="V18" s="220"/>
      <c r="W18" s="445"/>
    </row>
    <row r="19" spans="1:23" x14ac:dyDescent="0.25">
      <c r="A19" s="957">
        <v>45721</v>
      </c>
      <c r="B19" s="958"/>
      <c r="C19" s="960"/>
      <c r="D19" s="958"/>
      <c r="E19" s="960"/>
      <c r="F19" s="958"/>
      <c r="G19" s="960"/>
      <c r="H19" s="958"/>
      <c r="I19" s="960"/>
      <c r="J19" s="958"/>
      <c r="K19" s="960"/>
      <c r="L19" s="958"/>
      <c r="M19" s="960"/>
      <c r="N19" s="961">
        <v>-0.03</v>
      </c>
      <c r="O19" s="962">
        <v>-0.03</v>
      </c>
      <c r="P19" s="963" t="s">
        <v>412</v>
      </c>
      <c r="Q19" s="251"/>
      <c r="S19" s="242" t="s">
        <v>391</v>
      </c>
      <c r="T19" s="967">
        <v>-0.125</v>
      </c>
      <c r="U19" s="251"/>
      <c r="V19" s="251"/>
      <c r="W19" s="968"/>
    </row>
    <row r="20" spans="1:23" x14ac:dyDescent="0.25">
      <c r="A20" s="957">
        <v>45722</v>
      </c>
      <c r="B20" s="958"/>
      <c r="C20" s="960">
        <v>-0.125</v>
      </c>
      <c r="D20" s="958"/>
      <c r="E20" s="960">
        <v>-0.125</v>
      </c>
      <c r="F20" s="958"/>
      <c r="G20" s="960">
        <v>-0.125</v>
      </c>
      <c r="H20" s="958"/>
      <c r="I20" s="960">
        <v>-0.125</v>
      </c>
      <c r="J20" s="958"/>
      <c r="K20" s="960"/>
      <c r="L20" s="958"/>
      <c r="M20" s="960">
        <v>-0.125</v>
      </c>
      <c r="N20" s="961">
        <v>-0.33</v>
      </c>
      <c r="O20" s="961">
        <v>-0.33</v>
      </c>
      <c r="P20" s="963" t="s">
        <v>413</v>
      </c>
      <c r="Q20" s="251"/>
      <c r="S20" s="242" t="s">
        <v>123</v>
      </c>
      <c r="T20" s="967">
        <v>-0.125</v>
      </c>
      <c r="U20" s="251"/>
      <c r="V20" s="251"/>
      <c r="W20" s="968"/>
    </row>
    <row r="21" spans="1:23" x14ac:dyDescent="0.25">
      <c r="A21" s="957">
        <v>45723</v>
      </c>
      <c r="B21" s="958"/>
      <c r="C21" s="960">
        <v>0.125</v>
      </c>
      <c r="D21" s="958"/>
      <c r="E21" s="960">
        <v>0.125</v>
      </c>
      <c r="F21" s="958"/>
      <c r="G21" s="960">
        <v>0.125</v>
      </c>
      <c r="H21" s="958"/>
      <c r="I21" s="960">
        <v>0.125</v>
      </c>
      <c r="J21" s="958"/>
      <c r="K21" s="960"/>
      <c r="L21" s="958"/>
      <c r="M21" s="960">
        <v>0.125</v>
      </c>
      <c r="N21" s="961">
        <v>0.15</v>
      </c>
      <c r="O21" s="962">
        <v>0.15</v>
      </c>
      <c r="P21" s="963" t="s">
        <v>414</v>
      </c>
      <c r="Q21" s="251"/>
      <c r="S21" s="242" t="s">
        <v>415</v>
      </c>
      <c r="T21" s="967">
        <v>-0.25</v>
      </c>
      <c r="U21" s="251"/>
      <c r="V21" s="251"/>
      <c r="W21" s="968"/>
    </row>
    <row r="22" spans="1:23" ht="15.75" thickBot="1" x14ac:dyDescent="0.3">
      <c r="A22" s="957"/>
      <c r="B22" s="958"/>
      <c r="C22" s="960"/>
      <c r="D22" s="958"/>
      <c r="E22" s="960"/>
      <c r="F22" s="958"/>
      <c r="G22" s="960"/>
      <c r="H22" s="958"/>
      <c r="I22" s="960"/>
      <c r="J22" s="958" t="s">
        <v>416</v>
      </c>
      <c r="K22" s="960">
        <v>-0.25</v>
      </c>
      <c r="L22" s="958"/>
      <c r="M22" s="960"/>
      <c r="N22" s="961"/>
      <c r="O22" s="962"/>
      <c r="P22" s="963"/>
      <c r="Q22" s="251"/>
      <c r="S22" s="250" t="s">
        <v>417</v>
      </c>
      <c r="T22" s="969">
        <v>-0.125</v>
      </c>
      <c r="U22" s="970"/>
      <c r="V22" s="970"/>
      <c r="W22" s="971"/>
    </row>
    <row r="23" spans="1:23" x14ac:dyDescent="0.25">
      <c r="A23" s="957">
        <v>45726</v>
      </c>
      <c r="B23" s="958"/>
      <c r="C23" s="960">
        <v>-0.125</v>
      </c>
      <c r="D23" s="958"/>
      <c r="E23" s="960">
        <v>-0.125</v>
      </c>
      <c r="F23" s="958"/>
      <c r="G23" s="960">
        <v>-0.125</v>
      </c>
      <c r="H23" s="958"/>
      <c r="I23" s="960">
        <v>-0.125</v>
      </c>
      <c r="J23" s="958"/>
      <c r="K23" s="960">
        <v>-0.125</v>
      </c>
      <c r="L23" s="958"/>
      <c r="M23" s="960">
        <v>-0.125</v>
      </c>
      <c r="N23" s="961">
        <v>-0.17</v>
      </c>
      <c r="O23" s="962">
        <v>-0.34</v>
      </c>
      <c r="P23" s="963" t="s">
        <v>418</v>
      </c>
      <c r="Q23" s="251"/>
    </row>
    <row r="24" spans="1:23" x14ac:dyDescent="0.25">
      <c r="A24" s="957">
        <v>45727</v>
      </c>
      <c r="B24" s="958"/>
      <c r="C24" s="960">
        <v>0</v>
      </c>
      <c r="D24" s="958"/>
      <c r="E24" s="960">
        <v>0</v>
      </c>
      <c r="F24" s="958"/>
      <c r="G24" s="960">
        <v>0</v>
      </c>
      <c r="H24" s="958"/>
      <c r="I24" s="960">
        <v>0</v>
      </c>
      <c r="J24" s="958"/>
      <c r="K24" s="960">
        <v>0</v>
      </c>
      <c r="L24" s="958"/>
      <c r="M24" s="960">
        <v>0</v>
      </c>
      <c r="N24" s="961">
        <v>0.1</v>
      </c>
      <c r="O24" s="961">
        <v>0.1</v>
      </c>
      <c r="P24" s="963" t="s">
        <v>412</v>
      </c>
      <c r="Q24" s="251"/>
    </row>
    <row r="25" spans="1:23" x14ac:dyDescent="0.25">
      <c r="A25" s="957">
        <v>45728</v>
      </c>
      <c r="B25" s="958"/>
      <c r="C25" s="960">
        <v>-0.125</v>
      </c>
      <c r="D25" s="958"/>
      <c r="E25" s="960">
        <v>-0.125</v>
      </c>
      <c r="F25" s="958"/>
      <c r="G25" s="960">
        <v>-0.125</v>
      </c>
      <c r="H25" s="958"/>
      <c r="I25" s="960">
        <v>-0.125</v>
      </c>
      <c r="J25" s="958"/>
      <c r="K25" s="960">
        <v>-0.125</v>
      </c>
      <c r="L25" s="958"/>
      <c r="M25" s="960">
        <v>-0.125</v>
      </c>
      <c r="N25" s="961">
        <v>-0.26</v>
      </c>
      <c r="O25" s="962">
        <v>-0.3</v>
      </c>
      <c r="P25" s="963" t="s">
        <v>419</v>
      </c>
      <c r="Q25" s="251"/>
    </row>
    <row r="26" spans="1:23" x14ac:dyDescent="0.25">
      <c r="A26" s="957">
        <v>45729</v>
      </c>
      <c r="B26" s="958"/>
      <c r="C26" s="960">
        <v>-0.125</v>
      </c>
      <c r="D26" s="958"/>
      <c r="E26" s="960">
        <v>-0.125</v>
      </c>
      <c r="F26" s="958"/>
      <c r="G26" s="960">
        <v>-0.125</v>
      </c>
      <c r="H26" s="958"/>
      <c r="I26" s="960">
        <v>-0.125</v>
      </c>
      <c r="J26" s="958"/>
      <c r="K26" s="960">
        <v>-0.25</v>
      </c>
      <c r="L26" s="958"/>
      <c r="M26" s="960">
        <v>-0.125</v>
      </c>
      <c r="N26" s="961">
        <v>-0.3</v>
      </c>
      <c r="O26" s="962">
        <v>-0.3</v>
      </c>
      <c r="P26" s="963" t="s">
        <v>420</v>
      </c>
      <c r="Q26" s="251"/>
    </row>
    <row r="27" spans="1:23" x14ac:dyDescent="0.25">
      <c r="A27" s="957"/>
      <c r="B27" s="958"/>
      <c r="C27" s="960"/>
      <c r="D27" s="958"/>
      <c r="E27" s="960"/>
      <c r="F27" s="958"/>
      <c r="G27" s="960"/>
      <c r="H27" s="958"/>
      <c r="I27" s="960"/>
      <c r="J27" s="958"/>
      <c r="K27" s="960"/>
      <c r="L27" s="958"/>
      <c r="M27" s="960"/>
      <c r="N27" s="961"/>
      <c r="O27" s="962"/>
      <c r="P27" s="963"/>
      <c r="Q27" s="251"/>
    </row>
    <row r="28" spans="1:23" x14ac:dyDescent="0.25">
      <c r="A28" s="957"/>
      <c r="B28" s="958"/>
      <c r="C28" s="960"/>
      <c r="D28" s="958"/>
      <c r="E28" s="960"/>
      <c r="F28" s="958"/>
      <c r="G28" s="960"/>
      <c r="H28" s="958"/>
      <c r="I28" s="960"/>
      <c r="J28" s="958"/>
      <c r="K28" s="960"/>
      <c r="L28" s="958"/>
      <c r="M28" s="960"/>
      <c r="N28" s="961"/>
      <c r="O28" s="962"/>
      <c r="P28" s="963"/>
      <c r="Q28" s="251"/>
    </row>
    <row r="29" spans="1:23" x14ac:dyDescent="0.25">
      <c r="A29" s="957"/>
      <c r="B29" s="958"/>
      <c r="C29" s="960"/>
      <c r="D29" s="958"/>
      <c r="E29" s="960"/>
      <c r="F29" s="958"/>
      <c r="G29" s="960"/>
      <c r="H29" s="958"/>
      <c r="I29" s="960"/>
      <c r="J29" s="958"/>
      <c r="K29" s="960"/>
      <c r="L29" s="958"/>
      <c r="M29" s="960"/>
      <c r="N29" s="961"/>
      <c r="O29" s="962"/>
      <c r="P29" s="963"/>
      <c r="Q29" s="251"/>
    </row>
    <row r="30" spans="1:23" x14ac:dyDescent="0.25">
      <c r="A30" s="957"/>
      <c r="B30" s="958"/>
      <c r="C30" s="960"/>
      <c r="D30" s="958"/>
      <c r="E30" s="960"/>
      <c r="F30" s="958"/>
      <c r="G30" s="960"/>
      <c r="H30" s="958"/>
      <c r="I30" s="960"/>
      <c r="J30" s="958"/>
      <c r="K30" s="960"/>
      <c r="L30" s="958"/>
      <c r="M30" s="960"/>
      <c r="N30" s="961"/>
      <c r="O30" s="962"/>
      <c r="P30" s="963"/>
      <c r="Q30" s="251"/>
    </row>
    <row r="31" spans="1:23" x14ac:dyDescent="0.25">
      <c r="A31" s="957"/>
      <c r="B31" s="958"/>
      <c r="C31" s="960"/>
      <c r="D31" s="958"/>
      <c r="E31" s="960"/>
      <c r="F31" s="958"/>
      <c r="G31" s="960"/>
      <c r="H31" s="958"/>
      <c r="I31" s="960"/>
      <c r="J31" s="958"/>
      <c r="K31" s="960"/>
      <c r="L31" s="958"/>
      <c r="M31" s="960"/>
      <c r="N31" s="961"/>
      <c r="O31" s="962"/>
      <c r="P31" s="963"/>
      <c r="Q31" s="251"/>
    </row>
    <row r="32" spans="1:23" x14ac:dyDescent="0.25">
      <c r="A32" s="957"/>
      <c r="B32" s="958"/>
      <c r="C32" s="960"/>
      <c r="D32" s="958"/>
      <c r="E32" s="960"/>
      <c r="F32" s="958"/>
      <c r="G32" s="960"/>
      <c r="H32" s="958"/>
      <c r="I32" s="960"/>
      <c r="J32" s="958"/>
      <c r="K32" s="960"/>
      <c r="L32" s="958"/>
      <c r="M32" s="960"/>
      <c r="N32" s="961"/>
      <c r="O32" s="962"/>
      <c r="P32" s="963"/>
      <c r="Q32" s="251"/>
    </row>
    <row r="33" spans="1:17" x14ac:dyDescent="0.25">
      <c r="A33" s="957"/>
      <c r="B33" s="958"/>
      <c r="C33" s="960"/>
      <c r="D33" s="958"/>
      <c r="E33" s="960"/>
      <c r="F33" s="958"/>
      <c r="G33" s="960"/>
      <c r="H33" s="958"/>
      <c r="I33" s="960"/>
      <c r="J33" s="958"/>
      <c r="K33" s="960"/>
      <c r="L33" s="958"/>
      <c r="M33" s="960"/>
      <c r="N33" s="961"/>
      <c r="O33" s="962"/>
      <c r="P33" s="963"/>
      <c r="Q33" s="251"/>
    </row>
    <row r="34" spans="1:17" x14ac:dyDescent="0.25">
      <c r="A34" s="972"/>
      <c r="B34" s="973"/>
      <c r="C34" s="974"/>
      <c r="D34" s="973"/>
      <c r="E34" s="974"/>
      <c r="F34" s="973"/>
      <c r="G34" s="974"/>
      <c r="H34" s="973"/>
      <c r="I34" s="974"/>
      <c r="J34" s="973"/>
      <c r="K34" s="974"/>
      <c r="L34" s="973"/>
      <c r="M34" s="974"/>
      <c r="N34" s="975"/>
      <c r="O34" s="976"/>
      <c r="P34" s="977"/>
      <c r="Q34" s="251"/>
    </row>
    <row r="35" spans="1:17" x14ac:dyDescent="0.25">
      <c r="A35" s="978"/>
    </row>
    <row r="36" spans="1:17" x14ac:dyDescent="0.25">
      <c r="A36" s="978"/>
    </row>
    <row r="37" spans="1:17" x14ac:dyDescent="0.25">
      <c r="A37" s="978"/>
      <c r="N37" s="220"/>
      <c r="O37" s="220"/>
      <c r="P37" s="220"/>
      <c r="Q37" s="220"/>
    </row>
    <row r="38" spans="1:17" x14ac:dyDescent="0.25">
      <c r="A38" s="978"/>
      <c r="N38" s="220"/>
      <c r="O38" s="220"/>
      <c r="P38" s="220"/>
      <c r="Q38" s="220"/>
    </row>
    <row r="39" spans="1:17" x14ac:dyDescent="0.25">
      <c r="A39" s="978"/>
      <c r="N39" s="220"/>
      <c r="O39" s="220"/>
      <c r="P39" s="220"/>
      <c r="Q39" s="220"/>
    </row>
    <row r="40" spans="1:17" x14ac:dyDescent="0.25">
      <c r="A40" s="978"/>
      <c r="N40" s="220"/>
      <c r="O40" s="220"/>
      <c r="P40" s="220"/>
      <c r="Q40" s="220"/>
    </row>
    <row r="41" spans="1:17" x14ac:dyDescent="0.25">
      <c r="A41" s="978"/>
      <c r="N41" s="220"/>
      <c r="O41" s="220"/>
      <c r="P41" s="220"/>
    </row>
    <row r="42" spans="1:17" x14ac:dyDescent="0.25">
      <c r="A42" s="223"/>
      <c r="N42" s="220"/>
      <c r="O42" s="220"/>
      <c r="P42" s="220"/>
      <c r="Q42" s="220"/>
    </row>
    <row r="43" spans="1:17" x14ac:dyDescent="0.25">
      <c r="A43" s="978"/>
    </row>
    <row r="44" spans="1:17" x14ac:dyDescent="0.25">
      <c r="A44" s="223"/>
      <c r="N44" s="220"/>
      <c r="O44" s="220"/>
      <c r="P44" s="220"/>
    </row>
  </sheetData>
  <mergeCells count="20">
    <mergeCell ref="N39:Q39"/>
    <mergeCell ref="N40:Q40"/>
    <mergeCell ref="N41:P41"/>
    <mergeCell ref="N42:Q42"/>
    <mergeCell ref="N44:P44"/>
    <mergeCell ref="S16:W16"/>
    <mergeCell ref="U17:W17"/>
    <mergeCell ref="U18:W18"/>
    <mergeCell ref="U22:W22"/>
    <mergeCell ref="N37:Q37"/>
    <mergeCell ref="N38:Q38"/>
    <mergeCell ref="S1:U2"/>
    <mergeCell ref="C3:I3"/>
    <mergeCell ref="B5:C5"/>
    <mergeCell ref="D5:E5"/>
    <mergeCell ref="F5:G5"/>
    <mergeCell ref="H5:I5"/>
    <mergeCell ref="J5:K5"/>
    <mergeCell ref="L5:M5"/>
    <mergeCell ref="N5:P5"/>
  </mergeCells>
  <hyperlinks>
    <hyperlink ref="C3" r:id="rId1" xr:uid="{3E14B669-5364-47EA-9716-814903691A5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08B4-5427-4D78-9616-3046879B9F0E}">
  <sheetPr published="0" codeName="Sheet2">
    <tabColor rgb="FFFF0000"/>
  </sheetPr>
  <dimension ref="A1:Z30"/>
  <sheetViews>
    <sheetView topLeftCell="A3"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22"/>
      <c r="B1" t="s">
        <v>108</v>
      </c>
      <c r="T1" s="223"/>
    </row>
    <row r="3" spans="1:26" ht="15.75" thickBot="1" x14ac:dyDescent="0.3"/>
    <row r="4" spans="1:26" ht="15.75" thickBot="1" x14ac:dyDescent="0.3">
      <c r="A4" s="224"/>
      <c r="B4" s="225" t="s">
        <v>109</v>
      </c>
      <c r="C4" s="226"/>
      <c r="D4" s="227"/>
      <c r="E4" s="228"/>
      <c r="F4" s="225" t="s">
        <v>110</v>
      </c>
      <c r="G4" s="226"/>
      <c r="H4" s="227"/>
      <c r="I4" s="228"/>
      <c r="J4" s="225" t="s">
        <v>111</v>
      </c>
      <c r="K4" s="226"/>
      <c r="L4" s="227"/>
      <c r="N4" s="225" t="s">
        <v>112</v>
      </c>
      <c r="O4" s="226"/>
      <c r="P4" s="227"/>
      <c r="R4" s="225" t="s">
        <v>113</v>
      </c>
      <c r="S4" s="226"/>
      <c r="T4" s="227"/>
      <c r="W4" s="229"/>
      <c r="X4" s="229"/>
      <c r="Y4" s="229"/>
      <c r="Z4" s="229"/>
    </row>
    <row r="5" spans="1:26" ht="18" thickBot="1" x14ac:dyDescent="0.3">
      <c r="A5" s="230" t="s">
        <v>4</v>
      </c>
      <c r="B5" s="231" t="s">
        <v>114</v>
      </c>
      <c r="C5" s="232" t="s">
        <v>115</v>
      </c>
      <c r="D5" s="231" t="s">
        <v>116</v>
      </c>
      <c r="F5" s="231" t="s">
        <v>114</v>
      </c>
      <c r="G5" s="232" t="s">
        <v>115</v>
      </c>
      <c r="H5" s="231" t="s">
        <v>116</v>
      </c>
      <c r="J5" s="231" t="s">
        <v>114</v>
      </c>
      <c r="K5" s="232" t="s">
        <v>115</v>
      </c>
      <c r="L5" s="231" t="s">
        <v>116</v>
      </c>
      <c r="N5" s="231" t="s">
        <v>114</v>
      </c>
      <c r="O5" s="232" t="s">
        <v>115</v>
      </c>
      <c r="P5" s="231" t="s">
        <v>116</v>
      </c>
      <c r="R5" s="231" t="s">
        <v>114</v>
      </c>
      <c r="S5" s="232" t="s">
        <v>115</v>
      </c>
      <c r="T5" s="231" t="s">
        <v>116</v>
      </c>
      <c r="W5" s="233"/>
      <c r="X5" s="233"/>
      <c r="Y5" s="233"/>
      <c r="Z5" s="233"/>
    </row>
    <row r="6" spans="1:26" x14ac:dyDescent="0.25">
      <c r="A6" s="234">
        <v>5.75</v>
      </c>
      <c r="B6" s="235">
        <v>96.6875</v>
      </c>
      <c r="C6" s="236">
        <v>96.4375</v>
      </c>
      <c r="D6" s="237">
        <v>96.4375</v>
      </c>
      <c r="F6" s="238">
        <v>-0.125</v>
      </c>
      <c r="G6" s="238">
        <v>-0.125</v>
      </c>
      <c r="H6" s="238">
        <v>-0.125</v>
      </c>
      <c r="I6" s="238">
        <v>0</v>
      </c>
      <c r="J6" s="239">
        <f>F6+B6</f>
        <v>96.5625</v>
      </c>
      <c r="K6" s="240">
        <f t="shared" ref="K6:L21" si="0">G6+C6</f>
        <v>96.3125</v>
      </c>
      <c r="L6" s="241">
        <f t="shared" si="0"/>
        <v>96.3125</v>
      </c>
      <c r="N6" s="242"/>
      <c r="O6" s="240">
        <f>K6-J6</f>
        <v>-0.25</v>
      </c>
      <c r="P6" s="241">
        <f>L6-K6</f>
        <v>0</v>
      </c>
      <c r="R6" s="224"/>
      <c r="S6" s="228"/>
      <c r="T6" s="243"/>
    </row>
    <row r="7" spans="1:26" x14ac:dyDescent="0.25">
      <c r="A7" s="234">
        <v>5.875</v>
      </c>
      <c r="B7" s="235">
        <v>97.375</v>
      </c>
      <c r="C7" s="236">
        <v>97.125</v>
      </c>
      <c r="D7" s="237">
        <v>97.125</v>
      </c>
      <c r="F7" s="238">
        <v>-0.125</v>
      </c>
      <c r="G7" s="238">
        <v>-0.125</v>
      </c>
      <c r="H7" s="238">
        <v>-0.125</v>
      </c>
      <c r="I7" s="238">
        <v>0</v>
      </c>
      <c r="J7" s="239">
        <f t="shared" ref="J7:L30" si="1">F7+B7</f>
        <v>97.25</v>
      </c>
      <c r="K7" s="240">
        <f t="shared" si="0"/>
        <v>97</v>
      </c>
      <c r="L7" s="241">
        <f t="shared" si="0"/>
        <v>97</v>
      </c>
      <c r="N7" s="242"/>
      <c r="O7" s="240">
        <f t="shared" ref="O7:P30" si="2">K7-J7</f>
        <v>-0.25</v>
      </c>
      <c r="P7" s="241">
        <f t="shared" si="2"/>
        <v>0</v>
      </c>
      <c r="R7" s="239">
        <f>J7-J6</f>
        <v>0.6875</v>
      </c>
      <c r="S7" s="240">
        <f t="shared" ref="S7:T22" si="3">K7-K6</f>
        <v>0.6875</v>
      </c>
      <c r="T7" s="241">
        <f t="shared" si="3"/>
        <v>0.6875</v>
      </c>
    </row>
    <row r="8" spans="1:26" x14ac:dyDescent="0.25">
      <c r="A8" s="234">
        <v>6</v>
      </c>
      <c r="B8" s="235">
        <v>98.0625</v>
      </c>
      <c r="C8" s="236">
        <v>97.8125</v>
      </c>
      <c r="D8" s="237">
        <v>97.8125</v>
      </c>
      <c r="F8" s="238">
        <v>-0.125</v>
      </c>
      <c r="G8" s="238">
        <v>-0.125</v>
      </c>
      <c r="H8" s="238">
        <v>-0.125</v>
      </c>
      <c r="I8" s="238">
        <v>0</v>
      </c>
      <c r="J8" s="239">
        <f t="shared" si="1"/>
        <v>97.9375</v>
      </c>
      <c r="K8" s="240">
        <f t="shared" si="0"/>
        <v>97.6875</v>
      </c>
      <c r="L8" s="241">
        <f t="shared" si="0"/>
        <v>97.6875</v>
      </c>
      <c r="N8" s="242"/>
      <c r="O8" s="240">
        <f t="shared" si="2"/>
        <v>-0.25</v>
      </c>
      <c r="P8" s="241">
        <f t="shared" si="2"/>
        <v>0</v>
      </c>
      <c r="R8" s="239">
        <f t="shared" ref="R8:T30" si="4">J8-J7</f>
        <v>0.6875</v>
      </c>
      <c r="S8" s="240">
        <f t="shared" si="3"/>
        <v>0.6875</v>
      </c>
      <c r="T8" s="241">
        <f t="shared" si="3"/>
        <v>0.6875</v>
      </c>
    </row>
    <row r="9" spans="1:26" x14ac:dyDescent="0.25">
      <c r="A9" s="234">
        <v>6.125</v>
      </c>
      <c r="B9" s="235">
        <v>98.75</v>
      </c>
      <c r="C9" s="236">
        <v>98.5</v>
      </c>
      <c r="D9" s="237">
        <v>98.5</v>
      </c>
      <c r="F9" s="238">
        <v>-0.125</v>
      </c>
      <c r="G9" s="238">
        <v>-0.125</v>
      </c>
      <c r="H9" s="238">
        <v>-0.125</v>
      </c>
      <c r="I9" s="238">
        <v>0</v>
      </c>
      <c r="J9" s="239">
        <f t="shared" si="1"/>
        <v>98.625</v>
      </c>
      <c r="K9" s="240">
        <f t="shared" si="0"/>
        <v>98.375</v>
      </c>
      <c r="L9" s="241">
        <f t="shared" si="0"/>
        <v>98.375</v>
      </c>
      <c r="N9" s="242"/>
      <c r="O9" s="240">
        <f t="shared" si="2"/>
        <v>-0.25</v>
      </c>
      <c r="P9" s="241">
        <f t="shared" si="2"/>
        <v>0</v>
      </c>
      <c r="R9" s="239">
        <f t="shared" si="4"/>
        <v>0.6875</v>
      </c>
      <c r="S9" s="240">
        <f t="shared" si="3"/>
        <v>0.6875</v>
      </c>
      <c r="T9" s="241">
        <f t="shared" si="3"/>
        <v>0.6875</v>
      </c>
    </row>
    <row r="10" spans="1:26" x14ac:dyDescent="0.25">
      <c r="A10" s="234">
        <v>6.25</v>
      </c>
      <c r="B10" s="235">
        <v>99.4375</v>
      </c>
      <c r="C10" s="236">
        <v>99.1875</v>
      </c>
      <c r="D10" s="237">
        <v>99.1875</v>
      </c>
      <c r="F10" s="238">
        <v>-0.125</v>
      </c>
      <c r="G10" s="238">
        <v>-0.125</v>
      </c>
      <c r="H10" s="238">
        <v>-0.125</v>
      </c>
      <c r="I10" s="238">
        <v>0</v>
      </c>
      <c r="J10" s="239">
        <f t="shared" si="1"/>
        <v>99.3125</v>
      </c>
      <c r="K10" s="240">
        <f t="shared" si="0"/>
        <v>99.0625</v>
      </c>
      <c r="L10" s="241">
        <f t="shared" si="0"/>
        <v>99.0625</v>
      </c>
      <c r="N10" s="242"/>
      <c r="O10" s="240">
        <f t="shared" si="2"/>
        <v>-0.25</v>
      </c>
      <c r="P10" s="241">
        <f t="shared" si="2"/>
        <v>0</v>
      </c>
      <c r="R10" s="239">
        <f t="shared" si="4"/>
        <v>0.6875</v>
      </c>
      <c r="S10" s="240">
        <f t="shared" si="3"/>
        <v>0.6875</v>
      </c>
      <c r="T10" s="241">
        <f t="shared" si="3"/>
        <v>0.6875</v>
      </c>
    </row>
    <row r="11" spans="1:26" x14ac:dyDescent="0.25">
      <c r="A11" s="234">
        <v>6.375</v>
      </c>
      <c r="B11" s="235">
        <v>100.0625</v>
      </c>
      <c r="C11" s="236">
        <v>99.8125</v>
      </c>
      <c r="D11" s="237">
        <v>99.8125</v>
      </c>
      <c r="F11" s="238">
        <v>-0.125</v>
      </c>
      <c r="G11" s="238">
        <v>-0.125</v>
      </c>
      <c r="H11" s="238">
        <v>-0.125</v>
      </c>
      <c r="I11" s="238">
        <v>0</v>
      </c>
      <c r="J11" s="239">
        <f t="shared" si="1"/>
        <v>99.9375</v>
      </c>
      <c r="K11" s="240">
        <f t="shared" si="0"/>
        <v>99.6875</v>
      </c>
      <c r="L11" s="241">
        <f t="shared" si="0"/>
        <v>99.6875</v>
      </c>
      <c r="N11" s="242"/>
      <c r="O11" s="240">
        <f t="shared" si="2"/>
        <v>-0.25</v>
      </c>
      <c r="P11" s="241">
        <f t="shared" si="2"/>
        <v>0</v>
      </c>
      <c r="R11" s="239">
        <f t="shared" si="4"/>
        <v>0.625</v>
      </c>
      <c r="S11" s="240">
        <f t="shared" si="3"/>
        <v>0.625</v>
      </c>
      <c r="T11" s="241">
        <f t="shared" si="3"/>
        <v>0.625</v>
      </c>
    </row>
    <row r="12" spans="1:26" x14ac:dyDescent="0.25">
      <c r="A12" s="234">
        <v>6.5</v>
      </c>
      <c r="B12" s="235">
        <v>100.6875</v>
      </c>
      <c r="C12" s="236">
        <v>100.4375</v>
      </c>
      <c r="D12" s="237">
        <v>100.4375</v>
      </c>
      <c r="F12" s="238">
        <v>-0.125</v>
      </c>
      <c r="G12" s="238">
        <v>-0.125</v>
      </c>
      <c r="H12" s="238">
        <v>-0.125</v>
      </c>
      <c r="I12" s="238">
        <v>0</v>
      </c>
      <c r="J12" s="239">
        <f t="shared" si="1"/>
        <v>100.5625</v>
      </c>
      <c r="K12" s="240">
        <f t="shared" si="0"/>
        <v>100.3125</v>
      </c>
      <c r="L12" s="241">
        <f t="shared" si="0"/>
        <v>100.3125</v>
      </c>
      <c r="N12" s="242"/>
      <c r="O12" s="240">
        <f t="shared" si="2"/>
        <v>-0.25</v>
      </c>
      <c r="P12" s="241">
        <f t="shared" si="2"/>
        <v>0</v>
      </c>
      <c r="R12" s="239">
        <f t="shared" si="4"/>
        <v>0.625</v>
      </c>
      <c r="S12" s="240">
        <f t="shared" si="3"/>
        <v>0.625</v>
      </c>
      <c r="T12" s="241">
        <f t="shared" si="3"/>
        <v>0.625</v>
      </c>
    </row>
    <row r="13" spans="1:26" x14ac:dyDescent="0.25">
      <c r="A13" s="234">
        <v>6.625</v>
      </c>
      <c r="B13" s="235">
        <v>101.25</v>
      </c>
      <c r="C13" s="236">
        <v>101</v>
      </c>
      <c r="D13" s="237">
        <v>101</v>
      </c>
      <c r="F13" s="238">
        <v>-0.125</v>
      </c>
      <c r="G13" s="238">
        <v>-0.125</v>
      </c>
      <c r="H13" s="238">
        <v>-0.125</v>
      </c>
      <c r="I13" s="238">
        <v>0</v>
      </c>
      <c r="J13" s="239">
        <f t="shared" si="1"/>
        <v>101.125</v>
      </c>
      <c r="K13" s="240">
        <f t="shared" si="0"/>
        <v>100.875</v>
      </c>
      <c r="L13" s="241">
        <f t="shared" si="0"/>
        <v>100.875</v>
      </c>
      <c r="N13" s="242"/>
      <c r="O13" s="240">
        <f t="shared" si="2"/>
        <v>-0.25</v>
      </c>
      <c r="P13" s="241">
        <f t="shared" si="2"/>
        <v>0</v>
      </c>
      <c r="R13" s="239">
        <f t="shared" si="4"/>
        <v>0.5625</v>
      </c>
      <c r="S13" s="240">
        <f t="shared" si="3"/>
        <v>0.5625</v>
      </c>
      <c r="T13" s="241">
        <f t="shared" si="3"/>
        <v>0.5625</v>
      </c>
    </row>
    <row r="14" spans="1:26" x14ac:dyDescent="0.25">
      <c r="A14" s="234">
        <v>6.75</v>
      </c>
      <c r="B14" s="235">
        <v>101.8125</v>
      </c>
      <c r="C14" s="236">
        <v>101.5625</v>
      </c>
      <c r="D14" s="237">
        <v>101.5625</v>
      </c>
      <c r="F14" s="238">
        <v>-0.125</v>
      </c>
      <c r="G14" s="238">
        <v>-0.125</v>
      </c>
      <c r="H14" s="238">
        <v>-0.125</v>
      </c>
      <c r="I14" s="238">
        <v>0</v>
      </c>
      <c r="J14" s="239">
        <f t="shared" si="1"/>
        <v>101.6875</v>
      </c>
      <c r="K14" s="240">
        <f t="shared" si="0"/>
        <v>101.4375</v>
      </c>
      <c r="L14" s="241">
        <f t="shared" si="0"/>
        <v>101.4375</v>
      </c>
      <c r="N14" s="242"/>
      <c r="O14" s="240">
        <f t="shared" si="2"/>
        <v>-0.25</v>
      </c>
      <c r="P14" s="241">
        <f t="shared" si="2"/>
        <v>0</v>
      </c>
      <c r="R14" s="239">
        <f t="shared" si="4"/>
        <v>0.5625</v>
      </c>
      <c r="S14" s="240">
        <f t="shared" si="3"/>
        <v>0.5625</v>
      </c>
      <c r="T14" s="241">
        <f t="shared" si="3"/>
        <v>0.5625</v>
      </c>
    </row>
    <row r="15" spans="1:26" x14ac:dyDescent="0.25">
      <c r="A15" s="234">
        <v>6.875</v>
      </c>
      <c r="B15" s="235">
        <v>102.375</v>
      </c>
      <c r="C15" s="236">
        <v>102.125</v>
      </c>
      <c r="D15" s="237">
        <v>102.125</v>
      </c>
      <c r="F15" s="238">
        <v>-0.125</v>
      </c>
      <c r="G15" s="238">
        <v>-0.125</v>
      </c>
      <c r="H15" s="238">
        <v>-0.125</v>
      </c>
      <c r="I15" s="238">
        <v>0</v>
      </c>
      <c r="J15" s="239">
        <f t="shared" si="1"/>
        <v>102.25</v>
      </c>
      <c r="K15" s="240">
        <f t="shared" si="0"/>
        <v>102</v>
      </c>
      <c r="L15" s="241">
        <f t="shared" si="0"/>
        <v>102</v>
      </c>
      <c r="N15" s="242"/>
      <c r="O15" s="240">
        <f t="shared" si="2"/>
        <v>-0.25</v>
      </c>
      <c r="P15" s="241">
        <f t="shared" si="2"/>
        <v>0</v>
      </c>
      <c r="R15" s="239">
        <f t="shared" si="4"/>
        <v>0.5625</v>
      </c>
      <c r="S15" s="240">
        <f t="shared" si="3"/>
        <v>0.5625</v>
      </c>
      <c r="T15" s="241">
        <f t="shared" si="3"/>
        <v>0.5625</v>
      </c>
    </row>
    <row r="16" spans="1:26" x14ac:dyDescent="0.25">
      <c r="A16" s="234">
        <v>7</v>
      </c>
      <c r="B16" s="235">
        <v>102.875</v>
      </c>
      <c r="C16" s="236">
        <v>102.625</v>
      </c>
      <c r="D16" s="237">
        <v>102.625</v>
      </c>
      <c r="F16" s="238">
        <v>-0.125</v>
      </c>
      <c r="G16" s="238">
        <v>-0.125</v>
      </c>
      <c r="H16" s="238">
        <v>-0.125</v>
      </c>
      <c r="I16" s="238">
        <v>0</v>
      </c>
      <c r="J16" s="239">
        <f t="shared" si="1"/>
        <v>102.75</v>
      </c>
      <c r="K16" s="240">
        <f t="shared" si="0"/>
        <v>102.5</v>
      </c>
      <c r="L16" s="241">
        <f t="shared" si="0"/>
        <v>102.5</v>
      </c>
      <c r="N16" s="242"/>
      <c r="O16" s="240">
        <f t="shared" si="2"/>
        <v>-0.25</v>
      </c>
      <c r="P16" s="241">
        <f t="shared" si="2"/>
        <v>0</v>
      </c>
      <c r="R16" s="239">
        <f t="shared" si="4"/>
        <v>0.5</v>
      </c>
      <c r="S16" s="240">
        <f t="shared" si="3"/>
        <v>0.5</v>
      </c>
      <c r="T16" s="241">
        <f t="shared" si="3"/>
        <v>0.5</v>
      </c>
    </row>
    <row r="17" spans="1:20" x14ac:dyDescent="0.25">
      <c r="A17" s="234">
        <v>7.125</v>
      </c>
      <c r="B17" s="235">
        <v>103.375</v>
      </c>
      <c r="C17" s="236">
        <v>103.125</v>
      </c>
      <c r="D17" s="237">
        <v>103.125</v>
      </c>
      <c r="F17" s="238">
        <v>-0.125</v>
      </c>
      <c r="G17" s="238">
        <v>-0.125</v>
      </c>
      <c r="H17" s="238">
        <v>-0.125</v>
      </c>
      <c r="I17" s="238">
        <v>0</v>
      </c>
      <c r="J17" s="239">
        <f t="shared" si="1"/>
        <v>103.25</v>
      </c>
      <c r="K17" s="240">
        <f t="shared" si="0"/>
        <v>103</v>
      </c>
      <c r="L17" s="241">
        <f t="shared" si="0"/>
        <v>103</v>
      </c>
      <c r="N17" s="242"/>
      <c r="O17" s="240">
        <f t="shared" si="2"/>
        <v>-0.25</v>
      </c>
      <c r="P17" s="241">
        <f t="shared" si="2"/>
        <v>0</v>
      </c>
      <c r="R17" s="239">
        <f t="shared" si="4"/>
        <v>0.5</v>
      </c>
      <c r="S17" s="240">
        <f t="shared" si="3"/>
        <v>0.5</v>
      </c>
      <c r="T17" s="241">
        <f t="shared" si="3"/>
        <v>0.5</v>
      </c>
    </row>
    <row r="18" spans="1:20" x14ac:dyDescent="0.25">
      <c r="A18" s="234">
        <v>7.25</v>
      </c>
      <c r="B18" s="235">
        <v>103.8125</v>
      </c>
      <c r="C18" s="236">
        <v>103.5625</v>
      </c>
      <c r="D18" s="237">
        <v>103.5625</v>
      </c>
      <c r="F18" s="238">
        <v>-0.125</v>
      </c>
      <c r="G18" s="238">
        <v>-0.125</v>
      </c>
      <c r="H18" s="238">
        <v>-0.125</v>
      </c>
      <c r="I18" s="238">
        <v>0</v>
      </c>
      <c r="J18" s="239">
        <f t="shared" si="1"/>
        <v>103.6875</v>
      </c>
      <c r="K18" s="240">
        <f t="shared" si="0"/>
        <v>103.4375</v>
      </c>
      <c r="L18" s="241">
        <f t="shared" si="0"/>
        <v>103.4375</v>
      </c>
      <c r="N18" s="242"/>
      <c r="O18" s="240">
        <f t="shared" si="2"/>
        <v>-0.25</v>
      </c>
      <c r="P18" s="241">
        <f t="shared" si="2"/>
        <v>0</v>
      </c>
      <c r="R18" s="239">
        <f t="shared" si="4"/>
        <v>0.4375</v>
      </c>
      <c r="S18" s="240">
        <f t="shared" si="3"/>
        <v>0.4375</v>
      </c>
      <c r="T18" s="241">
        <f t="shared" si="3"/>
        <v>0.4375</v>
      </c>
    </row>
    <row r="19" spans="1:20" x14ac:dyDescent="0.25">
      <c r="A19" s="234">
        <v>7.375</v>
      </c>
      <c r="B19" s="235">
        <v>104.25</v>
      </c>
      <c r="C19" s="236">
        <v>104</v>
      </c>
      <c r="D19" s="237">
        <v>104</v>
      </c>
      <c r="F19" s="238">
        <v>-0.125</v>
      </c>
      <c r="G19" s="238">
        <v>-0.125</v>
      </c>
      <c r="H19" s="238">
        <v>-0.125</v>
      </c>
      <c r="I19" s="238">
        <v>0</v>
      </c>
      <c r="J19" s="239">
        <f t="shared" si="1"/>
        <v>104.125</v>
      </c>
      <c r="K19" s="240">
        <f t="shared" si="0"/>
        <v>103.875</v>
      </c>
      <c r="L19" s="241">
        <f t="shared" si="0"/>
        <v>103.875</v>
      </c>
      <c r="N19" s="242"/>
      <c r="O19" s="240">
        <f t="shared" si="2"/>
        <v>-0.25</v>
      </c>
      <c r="P19" s="241">
        <f t="shared" si="2"/>
        <v>0</v>
      </c>
      <c r="R19" s="239">
        <f t="shared" si="4"/>
        <v>0.4375</v>
      </c>
      <c r="S19" s="240">
        <f t="shared" si="3"/>
        <v>0.4375</v>
      </c>
      <c r="T19" s="241">
        <f t="shared" si="3"/>
        <v>0.4375</v>
      </c>
    </row>
    <row r="20" spans="1:20" x14ac:dyDescent="0.25">
      <c r="A20" s="234">
        <v>7.5</v>
      </c>
      <c r="B20" s="235">
        <v>104.625</v>
      </c>
      <c r="C20" s="236">
        <v>104.375</v>
      </c>
      <c r="D20" s="237">
        <v>104.375</v>
      </c>
      <c r="F20" s="238">
        <v>-0.125</v>
      </c>
      <c r="G20" s="238">
        <v>-0.125</v>
      </c>
      <c r="H20" s="238">
        <v>-0.125</v>
      </c>
      <c r="I20" s="238">
        <v>0</v>
      </c>
      <c r="J20" s="239">
        <f t="shared" si="1"/>
        <v>104.5</v>
      </c>
      <c r="K20" s="240">
        <f t="shared" si="0"/>
        <v>104.25</v>
      </c>
      <c r="L20" s="241">
        <f t="shared" si="0"/>
        <v>104.25</v>
      </c>
      <c r="N20" s="242"/>
      <c r="O20" s="240">
        <f t="shared" si="2"/>
        <v>-0.25</v>
      </c>
      <c r="P20" s="241">
        <f t="shared" si="2"/>
        <v>0</v>
      </c>
      <c r="R20" s="239">
        <f t="shared" si="4"/>
        <v>0.375</v>
      </c>
      <c r="S20" s="240">
        <f t="shared" si="3"/>
        <v>0.375</v>
      </c>
      <c r="T20" s="241">
        <f t="shared" si="3"/>
        <v>0.375</v>
      </c>
    </row>
    <row r="21" spans="1:20" x14ac:dyDescent="0.25">
      <c r="A21" s="234">
        <v>7.625</v>
      </c>
      <c r="B21" s="235">
        <v>105</v>
      </c>
      <c r="C21" s="236">
        <v>104.75</v>
      </c>
      <c r="D21" s="237">
        <v>104.75</v>
      </c>
      <c r="F21" s="238">
        <v>-0.125</v>
      </c>
      <c r="G21" s="238">
        <v>-0.125</v>
      </c>
      <c r="H21" s="238">
        <v>-0.125</v>
      </c>
      <c r="I21" s="238">
        <v>0</v>
      </c>
      <c r="J21" s="239">
        <f t="shared" si="1"/>
        <v>104.875</v>
      </c>
      <c r="K21" s="240">
        <f t="shared" si="0"/>
        <v>104.625</v>
      </c>
      <c r="L21" s="241">
        <f t="shared" si="0"/>
        <v>104.625</v>
      </c>
      <c r="N21" s="242"/>
      <c r="O21" s="240">
        <f t="shared" si="2"/>
        <v>-0.25</v>
      </c>
      <c r="P21" s="241">
        <f t="shared" si="2"/>
        <v>0</v>
      </c>
      <c r="R21" s="239">
        <f t="shared" si="4"/>
        <v>0.375</v>
      </c>
      <c r="S21" s="240">
        <f t="shared" si="3"/>
        <v>0.375</v>
      </c>
      <c r="T21" s="241">
        <f t="shared" si="3"/>
        <v>0.375</v>
      </c>
    </row>
    <row r="22" spans="1:20" x14ac:dyDescent="0.25">
      <c r="A22" s="234">
        <v>7.75</v>
      </c>
      <c r="B22" s="235">
        <v>105.375</v>
      </c>
      <c r="C22" s="236">
        <v>105.125</v>
      </c>
      <c r="D22" s="237">
        <v>105.125</v>
      </c>
      <c r="F22" s="238">
        <v>-0.125</v>
      </c>
      <c r="G22" s="238">
        <v>-0.125</v>
      </c>
      <c r="H22" s="238">
        <v>-0.125</v>
      </c>
      <c r="I22" s="238">
        <v>0</v>
      </c>
      <c r="J22" s="239">
        <f t="shared" si="1"/>
        <v>105.25</v>
      </c>
      <c r="K22" s="240">
        <f t="shared" si="1"/>
        <v>105</v>
      </c>
      <c r="L22" s="241">
        <f t="shared" si="1"/>
        <v>105</v>
      </c>
      <c r="N22" s="242"/>
      <c r="O22" s="240">
        <f t="shared" si="2"/>
        <v>-0.25</v>
      </c>
      <c r="P22" s="241">
        <f t="shared" si="2"/>
        <v>0</v>
      </c>
      <c r="R22" s="239">
        <f t="shared" si="4"/>
        <v>0.375</v>
      </c>
      <c r="S22" s="240">
        <f t="shared" si="3"/>
        <v>0.375</v>
      </c>
      <c r="T22" s="241">
        <f t="shared" si="3"/>
        <v>0.375</v>
      </c>
    </row>
    <row r="23" spans="1:20" x14ac:dyDescent="0.25">
      <c r="A23" s="234">
        <v>7.875</v>
      </c>
      <c r="B23" s="235">
        <v>105.6875</v>
      </c>
      <c r="C23" s="236">
        <v>105.4375</v>
      </c>
      <c r="D23" s="237">
        <v>105.4375</v>
      </c>
      <c r="F23" s="238">
        <v>-0.125</v>
      </c>
      <c r="G23" s="238">
        <v>-0.125</v>
      </c>
      <c r="H23" s="238">
        <v>-0.125</v>
      </c>
      <c r="I23" s="238">
        <v>0</v>
      </c>
      <c r="J23" s="239">
        <f t="shared" si="1"/>
        <v>105.5625</v>
      </c>
      <c r="K23" s="240">
        <f t="shared" si="1"/>
        <v>105.3125</v>
      </c>
      <c r="L23" s="241">
        <f t="shared" si="1"/>
        <v>105.3125</v>
      </c>
      <c r="N23" s="242"/>
      <c r="O23" s="240">
        <f t="shared" si="2"/>
        <v>-0.25</v>
      </c>
      <c r="P23" s="241">
        <f t="shared" si="2"/>
        <v>0</v>
      </c>
      <c r="R23" s="239">
        <f t="shared" si="4"/>
        <v>0.3125</v>
      </c>
      <c r="S23" s="240">
        <f t="shared" si="4"/>
        <v>0.3125</v>
      </c>
      <c r="T23" s="241">
        <f t="shared" si="4"/>
        <v>0.3125</v>
      </c>
    </row>
    <row r="24" spans="1:20" x14ac:dyDescent="0.25">
      <c r="A24" s="234">
        <v>8</v>
      </c>
      <c r="B24" s="235">
        <v>106</v>
      </c>
      <c r="C24" s="236">
        <v>105.75</v>
      </c>
      <c r="D24" s="237">
        <v>105.75</v>
      </c>
      <c r="F24" s="238">
        <v>-0.125</v>
      </c>
      <c r="G24" s="238">
        <v>-0.125</v>
      </c>
      <c r="H24" s="238">
        <v>-0.125</v>
      </c>
      <c r="I24" s="238">
        <v>0</v>
      </c>
      <c r="J24" s="239">
        <f t="shared" si="1"/>
        <v>105.875</v>
      </c>
      <c r="K24" s="240">
        <f t="shared" si="1"/>
        <v>105.625</v>
      </c>
      <c r="L24" s="241">
        <f t="shared" si="1"/>
        <v>105.625</v>
      </c>
      <c r="N24" s="242"/>
      <c r="O24" s="240">
        <f t="shared" si="2"/>
        <v>-0.25</v>
      </c>
      <c r="P24" s="241">
        <f t="shared" si="2"/>
        <v>0</v>
      </c>
      <c r="R24" s="239">
        <f t="shared" si="4"/>
        <v>0.3125</v>
      </c>
      <c r="S24" s="240">
        <f t="shared" si="4"/>
        <v>0.3125</v>
      </c>
      <c r="T24" s="241">
        <f t="shared" si="4"/>
        <v>0.3125</v>
      </c>
    </row>
    <row r="25" spans="1:20" x14ac:dyDescent="0.25">
      <c r="A25" s="234">
        <v>8.125</v>
      </c>
      <c r="B25" s="235">
        <v>106.2813</v>
      </c>
      <c r="C25" s="236">
        <v>106.0313</v>
      </c>
      <c r="D25" s="237">
        <v>106.0313</v>
      </c>
      <c r="F25" s="238">
        <v>-0.125</v>
      </c>
      <c r="G25" s="238">
        <v>-0.125</v>
      </c>
      <c r="H25" s="238">
        <v>-0.125</v>
      </c>
      <c r="I25" s="238">
        <v>0</v>
      </c>
      <c r="J25" s="239">
        <f t="shared" si="1"/>
        <v>106.1563</v>
      </c>
      <c r="K25" s="240">
        <f t="shared" si="1"/>
        <v>105.9063</v>
      </c>
      <c r="L25" s="241">
        <f t="shared" si="1"/>
        <v>105.9063</v>
      </c>
      <c r="N25" s="242"/>
      <c r="O25" s="240">
        <f t="shared" si="2"/>
        <v>-0.25</v>
      </c>
      <c r="P25" s="241">
        <f t="shared" si="2"/>
        <v>0</v>
      </c>
      <c r="R25" s="239">
        <f t="shared" si="4"/>
        <v>0.28130000000000166</v>
      </c>
      <c r="S25" s="240">
        <f t="shared" si="4"/>
        <v>0.28130000000000166</v>
      </c>
      <c r="T25" s="241">
        <f t="shared" si="4"/>
        <v>0.28130000000000166</v>
      </c>
    </row>
    <row r="26" spans="1:20" x14ac:dyDescent="0.25">
      <c r="A26" s="234">
        <v>8.25</v>
      </c>
      <c r="B26" s="235">
        <v>106.5625</v>
      </c>
      <c r="C26" s="236">
        <v>106.3125</v>
      </c>
      <c r="D26" s="237">
        <v>106.3125</v>
      </c>
      <c r="F26" s="238">
        <v>-0.125</v>
      </c>
      <c r="G26" s="238">
        <v>-0.125</v>
      </c>
      <c r="H26" s="238">
        <v>-0.125</v>
      </c>
      <c r="I26" s="238">
        <v>0</v>
      </c>
      <c r="J26" s="239">
        <f t="shared" si="1"/>
        <v>106.4375</v>
      </c>
      <c r="K26" s="240">
        <f t="shared" si="1"/>
        <v>106.1875</v>
      </c>
      <c r="L26" s="241">
        <f t="shared" si="1"/>
        <v>106.1875</v>
      </c>
      <c r="N26" s="242"/>
      <c r="O26" s="240">
        <f t="shared" si="2"/>
        <v>-0.25</v>
      </c>
      <c r="P26" s="241">
        <f t="shared" si="2"/>
        <v>0</v>
      </c>
      <c r="R26" s="239">
        <f t="shared" si="4"/>
        <v>0.28119999999999834</v>
      </c>
      <c r="S26" s="240">
        <f t="shared" si="4"/>
        <v>0.28119999999999834</v>
      </c>
      <c r="T26" s="241">
        <f t="shared" si="4"/>
        <v>0.28119999999999834</v>
      </c>
    </row>
    <row r="27" spans="1:20" x14ac:dyDescent="0.25">
      <c r="A27" s="234">
        <v>8.375</v>
      </c>
      <c r="B27" s="235">
        <v>106.8125</v>
      </c>
      <c r="C27" s="236">
        <v>106.5625</v>
      </c>
      <c r="D27" s="237">
        <v>106.5625</v>
      </c>
      <c r="F27" s="238">
        <v>-0.125</v>
      </c>
      <c r="G27" s="238">
        <v>-0.125</v>
      </c>
      <c r="H27" s="238">
        <v>-0.125</v>
      </c>
      <c r="I27" s="238">
        <v>0</v>
      </c>
      <c r="J27" s="239">
        <f t="shared" si="1"/>
        <v>106.6875</v>
      </c>
      <c r="K27" s="240">
        <f t="shared" si="1"/>
        <v>106.4375</v>
      </c>
      <c r="L27" s="241">
        <f t="shared" si="1"/>
        <v>106.4375</v>
      </c>
      <c r="N27" s="242"/>
      <c r="O27" s="240">
        <f t="shared" si="2"/>
        <v>-0.25</v>
      </c>
      <c r="P27" s="241">
        <f t="shared" si="2"/>
        <v>0</v>
      </c>
      <c r="R27" s="239">
        <f t="shared" si="4"/>
        <v>0.25</v>
      </c>
      <c r="S27" s="240">
        <f t="shared" si="4"/>
        <v>0.25</v>
      </c>
      <c r="T27" s="241">
        <f t="shared" si="4"/>
        <v>0.25</v>
      </c>
    </row>
    <row r="28" spans="1:20" x14ac:dyDescent="0.25">
      <c r="A28" s="234">
        <v>8.5</v>
      </c>
      <c r="B28" s="235">
        <v>107.0625</v>
      </c>
      <c r="C28" s="236">
        <v>106.8125</v>
      </c>
      <c r="D28" s="237">
        <v>106.8125</v>
      </c>
      <c r="F28" s="238">
        <v>-0.125</v>
      </c>
      <c r="G28" s="238">
        <v>-0.125</v>
      </c>
      <c r="H28" s="238">
        <v>-0.125</v>
      </c>
      <c r="I28" s="238">
        <v>0</v>
      </c>
      <c r="J28" s="239">
        <f t="shared" si="1"/>
        <v>106.9375</v>
      </c>
      <c r="K28" s="240">
        <f t="shared" si="1"/>
        <v>106.6875</v>
      </c>
      <c r="L28" s="241">
        <f t="shared" si="1"/>
        <v>106.6875</v>
      </c>
      <c r="N28" s="242"/>
      <c r="O28" s="240">
        <f t="shared" si="2"/>
        <v>-0.25</v>
      </c>
      <c r="P28" s="241">
        <f t="shared" si="2"/>
        <v>0</v>
      </c>
      <c r="R28" s="239">
        <f t="shared" si="4"/>
        <v>0.25</v>
      </c>
      <c r="S28" s="240">
        <f t="shared" si="4"/>
        <v>0.25</v>
      </c>
      <c r="T28" s="241">
        <f t="shared" si="4"/>
        <v>0.25</v>
      </c>
    </row>
    <row r="29" spans="1:20" x14ac:dyDescent="0.25">
      <c r="A29" s="234">
        <v>8.625</v>
      </c>
      <c r="B29" s="235">
        <v>107.3125</v>
      </c>
      <c r="C29" s="236">
        <v>107.0625</v>
      </c>
      <c r="D29" s="237">
        <v>107.0625</v>
      </c>
      <c r="F29" s="238">
        <v>-0.125</v>
      </c>
      <c r="G29" s="238">
        <v>-0.125</v>
      </c>
      <c r="H29" s="238">
        <v>-0.125</v>
      </c>
      <c r="I29" s="238">
        <v>0</v>
      </c>
      <c r="J29" s="239">
        <f t="shared" si="1"/>
        <v>107.1875</v>
      </c>
      <c r="K29" s="240">
        <f t="shared" si="1"/>
        <v>106.9375</v>
      </c>
      <c r="L29" s="241">
        <f t="shared" si="1"/>
        <v>106.9375</v>
      </c>
      <c r="N29" s="242"/>
      <c r="O29" s="240">
        <f t="shared" si="2"/>
        <v>-0.25</v>
      </c>
      <c r="P29" s="241">
        <f t="shared" si="2"/>
        <v>0</v>
      </c>
      <c r="R29" s="239">
        <f t="shared" si="4"/>
        <v>0.25</v>
      </c>
      <c r="S29" s="240">
        <f t="shared" si="4"/>
        <v>0.25</v>
      </c>
      <c r="T29" s="241">
        <f t="shared" si="4"/>
        <v>0.25</v>
      </c>
    </row>
    <row r="30" spans="1:20" ht="15.75" thickBot="1" x14ac:dyDescent="0.3">
      <c r="A30" s="244">
        <v>8.75</v>
      </c>
      <c r="B30" s="235">
        <v>107.5625</v>
      </c>
      <c r="C30" s="245">
        <v>107.3125</v>
      </c>
      <c r="D30" s="237">
        <v>107.3125</v>
      </c>
      <c r="E30" s="246"/>
      <c r="F30" s="238">
        <v>-0.125</v>
      </c>
      <c r="G30" s="238">
        <v>-0.125</v>
      </c>
      <c r="H30" s="238">
        <v>-0.125</v>
      </c>
      <c r="I30" s="238">
        <v>0</v>
      </c>
      <c r="J30" s="247">
        <f t="shared" si="1"/>
        <v>107.4375</v>
      </c>
      <c r="K30" s="248">
        <f t="shared" si="1"/>
        <v>107.1875</v>
      </c>
      <c r="L30" s="249">
        <f t="shared" si="1"/>
        <v>107.1875</v>
      </c>
      <c r="N30" s="250"/>
      <c r="O30" s="248">
        <f t="shared" si="2"/>
        <v>-0.25</v>
      </c>
      <c r="P30" s="249">
        <f t="shared" si="2"/>
        <v>0</v>
      </c>
      <c r="R30" s="247">
        <f t="shared" si="4"/>
        <v>0.25</v>
      </c>
      <c r="S30" s="248">
        <f t="shared" si="4"/>
        <v>0.25</v>
      </c>
      <c r="T30" s="249">
        <f t="shared" si="4"/>
        <v>0.25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D0E6-8CEC-4D4F-8819-C9640F02CD22}">
  <sheetPr published="0" codeName="Sheet10">
    <tabColor rgb="FFFF0000"/>
    <pageSetUpPr fitToPage="1"/>
  </sheetPr>
  <dimension ref="B1:Y54"/>
  <sheetViews>
    <sheetView topLeftCell="A3" zoomScale="80" zoomScaleNormal="80" workbookViewId="0">
      <selection activeCell="AD26" sqref="AD26"/>
    </sheetView>
  </sheetViews>
  <sheetFormatPr defaultColWidth="8.85546875" defaultRowHeight="15" x14ac:dyDescent="0.25"/>
  <cols>
    <col min="1" max="1" width="2.5703125" customWidth="1"/>
    <col min="2" max="2" width="24" style="251" customWidth="1"/>
    <col min="3" max="4" width="14.85546875" style="251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9.28515625" bestFit="1" customWidth="1"/>
  </cols>
  <sheetData>
    <row r="1" spans="2:24" ht="14.45" customHeight="1" thickBot="1" x14ac:dyDescent="0.3">
      <c r="C1" s="252"/>
      <c r="D1" s="252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2:24" ht="14.45" customHeight="1" x14ac:dyDescent="0.25">
      <c r="B2" s="254" t="s">
        <v>117</v>
      </c>
      <c r="C2" s="255"/>
      <c r="D2" s="255"/>
      <c r="E2" s="256"/>
      <c r="F2" s="257" t="s">
        <v>118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6"/>
      <c r="R2" s="228"/>
      <c r="S2" s="228"/>
      <c r="T2" s="228"/>
      <c r="U2" s="228"/>
      <c r="V2" s="228"/>
      <c r="W2" s="228"/>
      <c r="X2" s="243"/>
    </row>
    <row r="3" spans="2:24" ht="15" customHeight="1" x14ac:dyDescent="0.25">
      <c r="B3" s="258"/>
      <c r="C3" s="259"/>
      <c r="D3" s="259"/>
      <c r="E3" s="260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X3" s="263"/>
    </row>
    <row r="4" spans="2:24" ht="14.45" customHeight="1" x14ac:dyDescent="0.25">
      <c r="B4" s="264" t="s">
        <v>119</v>
      </c>
      <c r="C4" s="265"/>
      <c r="D4" s="266" t="str">
        <f>TEXT(Control!$B$1,"MM/DD/YYYY")&amp;" "&amp;Control!B2</f>
        <v>03/13/2025 A</v>
      </c>
      <c r="E4" s="266"/>
      <c r="F4" s="266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2"/>
      <c r="X4" s="263"/>
    </row>
    <row r="5" spans="2:24" ht="15" customHeight="1" x14ac:dyDescent="0.25">
      <c r="B5" s="267" t="s">
        <v>120</v>
      </c>
      <c r="C5" s="268"/>
      <c r="D5" s="269"/>
      <c r="E5" s="270" t="s">
        <v>121</v>
      </c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271"/>
      <c r="T5" s="271"/>
      <c r="U5" s="271"/>
      <c r="V5" s="271"/>
      <c r="W5" s="271"/>
      <c r="X5" s="272"/>
    </row>
    <row r="6" spans="2:24" ht="15.75" x14ac:dyDescent="0.25">
      <c r="B6" s="22" t="s">
        <v>4</v>
      </c>
      <c r="C6" s="273" t="s">
        <v>5</v>
      </c>
      <c r="D6" s="273" t="s">
        <v>122</v>
      </c>
      <c r="E6" s="262"/>
      <c r="F6" s="274" t="s">
        <v>123</v>
      </c>
      <c r="G6" s="274"/>
      <c r="H6" s="275"/>
      <c r="I6" s="275"/>
      <c r="J6" s="276" t="s">
        <v>124</v>
      </c>
      <c r="K6" s="276">
        <v>0.55000000000000004</v>
      </c>
      <c r="L6" s="276">
        <v>0.6</v>
      </c>
      <c r="M6" s="276">
        <v>0.65</v>
      </c>
      <c r="N6" s="276">
        <v>0.70000000000000018</v>
      </c>
      <c r="O6" s="276">
        <v>0.75000000000000022</v>
      </c>
      <c r="P6" s="276">
        <v>0.80000000000000027</v>
      </c>
      <c r="Q6" s="276">
        <v>0.85</v>
      </c>
      <c r="R6" s="277"/>
      <c r="S6" s="277"/>
      <c r="T6" s="277"/>
      <c r="U6" s="277"/>
      <c r="V6" s="277"/>
      <c r="W6" s="277"/>
      <c r="X6" s="278"/>
    </row>
    <row r="7" spans="2:24" ht="15.6" customHeight="1" x14ac:dyDescent="0.25">
      <c r="B7" s="279">
        <f>'DSCR Supreme Pricer'!A6-0.001</f>
        <v>5.9989999999999997</v>
      </c>
      <c r="C7" s="280">
        <f>'DSCR Supreme Pricer'!H6</f>
        <v>97.875799999999998</v>
      </c>
      <c r="D7" s="280">
        <f>'DSCR Supreme Pricer'!I6</f>
        <v>97.625799999999998</v>
      </c>
      <c r="E7" s="281"/>
      <c r="F7" s="282" t="s">
        <v>125</v>
      </c>
      <c r="G7" s="283"/>
      <c r="H7" s="284" t="s">
        <v>126</v>
      </c>
      <c r="I7" s="285"/>
      <c r="J7" s="286">
        <v>0.25</v>
      </c>
      <c r="K7" s="287">
        <v>0.25</v>
      </c>
      <c r="L7" s="287">
        <v>0.125</v>
      </c>
      <c r="M7" s="288">
        <v>0</v>
      </c>
      <c r="N7" s="32">
        <v>-0.375</v>
      </c>
      <c r="O7" s="32">
        <v>-1.25</v>
      </c>
      <c r="P7" s="289">
        <v>-2.125</v>
      </c>
      <c r="Q7" s="290" t="s">
        <v>18</v>
      </c>
      <c r="R7" s="271" t="s">
        <v>127</v>
      </c>
      <c r="S7" s="271"/>
      <c r="T7" s="271"/>
      <c r="U7" s="271"/>
      <c r="V7" s="271"/>
      <c r="W7" s="271"/>
      <c r="X7" s="272"/>
    </row>
    <row r="8" spans="2:24" x14ac:dyDescent="0.25">
      <c r="B8" s="279">
        <f>'DSCR Supreme Pricer'!A7-0.001</f>
        <v>6.1239999999999997</v>
      </c>
      <c r="C8" s="280">
        <f>'DSCR Supreme Pricer'!H7</f>
        <v>98.563299999999998</v>
      </c>
      <c r="D8" s="280">
        <f>'DSCR Supreme Pricer'!I7</f>
        <v>98.313299999999998</v>
      </c>
      <c r="E8" s="291"/>
      <c r="F8" s="292"/>
      <c r="G8" s="293"/>
      <c r="H8" s="284" t="s">
        <v>21</v>
      </c>
      <c r="I8" s="285"/>
      <c r="J8" s="286">
        <v>0.25</v>
      </c>
      <c r="K8" s="287">
        <v>0.25</v>
      </c>
      <c r="L8" s="287">
        <v>0.125</v>
      </c>
      <c r="M8" s="288">
        <v>-0.125</v>
      </c>
      <c r="N8" s="294">
        <v>-0.5</v>
      </c>
      <c r="O8" s="294">
        <v>-1.375</v>
      </c>
      <c r="P8" s="32">
        <v>-2.625</v>
      </c>
      <c r="Q8" s="290" t="s">
        <v>18</v>
      </c>
      <c r="R8" s="271" t="s">
        <v>48</v>
      </c>
      <c r="S8" s="271"/>
      <c r="T8" s="271"/>
      <c r="U8" s="271"/>
      <c r="V8" s="271"/>
      <c r="W8" s="271"/>
      <c r="X8" s="272"/>
    </row>
    <row r="9" spans="2:24" x14ac:dyDescent="0.25">
      <c r="B9" s="279">
        <f>'DSCR Supreme Pricer'!A8-0.001</f>
        <v>6.2489999999999997</v>
      </c>
      <c r="C9" s="280">
        <f>'DSCR Supreme Pricer'!H8</f>
        <v>99.250799999999998</v>
      </c>
      <c r="D9" s="280">
        <f>'DSCR Supreme Pricer'!I8</f>
        <v>99.000799999999998</v>
      </c>
      <c r="E9" s="291"/>
      <c r="F9" s="292"/>
      <c r="G9" s="293"/>
      <c r="H9" s="284" t="s">
        <v>23</v>
      </c>
      <c r="I9" s="285"/>
      <c r="J9" s="286">
        <v>0.125</v>
      </c>
      <c r="K9" s="287">
        <v>0.125</v>
      </c>
      <c r="L9" s="287">
        <v>0.125</v>
      </c>
      <c r="M9" s="288">
        <v>-0.25</v>
      </c>
      <c r="N9" s="294">
        <v>-0.625</v>
      </c>
      <c r="O9" s="294">
        <v>-1.5</v>
      </c>
      <c r="P9" s="32">
        <v>-2.75</v>
      </c>
      <c r="Q9" s="290" t="s">
        <v>18</v>
      </c>
      <c r="R9" s="271" t="s">
        <v>128</v>
      </c>
      <c r="S9" s="271"/>
      <c r="T9" s="271"/>
      <c r="U9" s="271"/>
      <c r="V9" s="271"/>
      <c r="W9" s="271"/>
      <c r="X9" s="272"/>
    </row>
    <row r="10" spans="2:24" x14ac:dyDescent="0.25">
      <c r="B10" s="279">
        <f>'DSCR Supreme Pricer'!A9-0.001</f>
        <v>6.3739999999999997</v>
      </c>
      <c r="C10" s="280">
        <f>'DSCR Supreme Pricer'!H9</f>
        <v>99.875799999999998</v>
      </c>
      <c r="D10" s="280">
        <f>'DSCR Supreme Pricer'!I9</f>
        <v>99.625799999999998</v>
      </c>
      <c r="E10" s="291"/>
      <c r="F10" s="292"/>
      <c r="G10" s="293"/>
      <c r="H10" s="295" t="s">
        <v>25</v>
      </c>
      <c r="I10" s="296"/>
      <c r="J10" s="297" t="s">
        <v>18</v>
      </c>
      <c r="K10" s="297" t="s">
        <v>18</v>
      </c>
      <c r="L10" s="297" t="s">
        <v>18</v>
      </c>
      <c r="M10" s="297" t="s">
        <v>18</v>
      </c>
      <c r="N10" s="297" t="s">
        <v>18</v>
      </c>
      <c r="O10" s="297" t="s">
        <v>18</v>
      </c>
      <c r="P10" s="290" t="s">
        <v>18</v>
      </c>
      <c r="Q10" s="290" t="s">
        <v>18</v>
      </c>
      <c r="R10" s="271" t="s">
        <v>129</v>
      </c>
      <c r="S10" s="271"/>
      <c r="T10" s="271"/>
      <c r="U10" s="271"/>
      <c r="V10" s="271"/>
      <c r="W10" s="271"/>
      <c r="X10" s="272"/>
    </row>
    <row r="11" spans="2:24" x14ac:dyDescent="0.25">
      <c r="B11" s="279">
        <f>'DSCR Supreme Pricer'!A10-0.001</f>
        <v>6.4989999999999997</v>
      </c>
      <c r="C11" s="280">
        <f>'DSCR Supreme Pricer'!H10</f>
        <v>100.5008</v>
      </c>
      <c r="D11" s="280">
        <f>'DSCR Supreme Pricer'!I10</f>
        <v>100.2508</v>
      </c>
      <c r="E11" s="281"/>
      <c r="F11" s="298"/>
      <c r="G11" s="299"/>
      <c r="H11" s="284" t="s">
        <v>27</v>
      </c>
      <c r="I11" s="285"/>
      <c r="J11" s="300" t="s">
        <v>18</v>
      </c>
      <c r="K11" s="300" t="s">
        <v>18</v>
      </c>
      <c r="L11" s="300" t="s">
        <v>18</v>
      </c>
      <c r="M11" s="300" t="s">
        <v>18</v>
      </c>
      <c r="N11" s="300" t="s">
        <v>18</v>
      </c>
      <c r="O11" s="300" t="s">
        <v>18</v>
      </c>
      <c r="P11" s="300" t="s">
        <v>18</v>
      </c>
      <c r="Q11" s="300" t="s">
        <v>18</v>
      </c>
      <c r="R11" s="271" t="s">
        <v>54</v>
      </c>
      <c r="S11" s="271"/>
      <c r="T11" s="271"/>
      <c r="U11" s="271"/>
      <c r="V11" s="271"/>
      <c r="W11" s="271"/>
      <c r="X11" s="272"/>
    </row>
    <row r="12" spans="2:24" ht="15.75" x14ac:dyDescent="0.25">
      <c r="B12" s="279">
        <f>'DSCR Supreme Pricer'!A11-0.001</f>
        <v>6.6239999999999997</v>
      </c>
      <c r="C12" s="280">
        <f>'DSCR Supreme Pricer'!H11</f>
        <v>101.0633</v>
      </c>
      <c r="D12" s="280">
        <f>'DSCR Supreme Pricer'!I11</f>
        <v>100.8133</v>
      </c>
      <c r="E12" s="291"/>
      <c r="F12" s="301"/>
      <c r="G12" s="301"/>
      <c r="H12" s="274"/>
      <c r="I12" s="274"/>
      <c r="J12" s="302" t="s">
        <v>124</v>
      </c>
      <c r="K12" s="302">
        <v>0.55000000000000004</v>
      </c>
      <c r="L12" s="302">
        <v>0.60000000000000009</v>
      </c>
      <c r="M12" s="302">
        <v>0.65000000000000013</v>
      </c>
      <c r="N12" s="302">
        <v>0.70000000000000018</v>
      </c>
      <c r="O12" s="302">
        <v>0.75000000000000022</v>
      </c>
      <c r="P12" s="302">
        <v>0.80000000000000027</v>
      </c>
      <c r="Q12" s="302">
        <v>0.85</v>
      </c>
      <c r="R12" s="303" t="s">
        <v>57</v>
      </c>
      <c r="S12" s="303"/>
      <c r="T12" s="303"/>
      <c r="U12" s="303"/>
      <c r="V12" s="303"/>
      <c r="W12" s="303"/>
      <c r="X12" s="304"/>
    </row>
    <row r="13" spans="2:24" x14ac:dyDescent="0.25">
      <c r="B13" s="279">
        <f>'DSCR Supreme Pricer'!A12-0.001</f>
        <v>6.7489999999999997</v>
      </c>
      <c r="C13" s="280">
        <f>'DSCR Supreme Pricer'!H12</f>
        <v>101.6258</v>
      </c>
      <c r="D13" s="280">
        <f>'DSCR Supreme Pricer'!I12</f>
        <v>101.3758</v>
      </c>
      <c r="E13" s="291"/>
      <c r="F13" s="305" t="s">
        <v>130</v>
      </c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271" t="s">
        <v>131</v>
      </c>
      <c r="S13" s="271"/>
      <c r="T13" s="271"/>
      <c r="U13" s="271"/>
      <c r="V13" s="271"/>
      <c r="W13" s="271"/>
      <c r="X13" s="272"/>
    </row>
    <row r="14" spans="2:24" ht="15.75" x14ac:dyDescent="0.25">
      <c r="B14" s="279">
        <f>'DSCR Supreme Pricer'!A13-0.001</f>
        <v>6.8739999999999997</v>
      </c>
      <c r="C14" s="280">
        <f>'DSCR Supreme Pricer'!H13</f>
        <v>102.1883</v>
      </c>
      <c r="D14" s="280">
        <f>'DSCR Supreme Pricer'!I13</f>
        <v>101.9383</v>
      </c>
      <c r="E14" s="291"/>
      <c r="F14" s="282" t="s">
        <v>132</v>
      </c>
      <c r="G14" s="307"/>
      <c r="H14" s="308" t="s">
        <v>133</v>
      </c>
      <c r="I14" s="309"/>
      <c r="J14" s="310">
        <v>-0.125</v>
      </c>
      <c r="K14" s="310">
        <v>-0.125</v>
      </c>
      <c r="L14" s="310">
        <v>-0.125</v>
      </c>
      <c r="M14" s="310">
        <v>-0.125</v>
      </c>
      <c r="N14" s="310">
        <v>-0.25</v>
      </c>
      <c r="O14" s="310">
        <v>-0.25</v>
      </c>
      <c r="P14" s="310">
        <v>-0.25</v>
      </c>
      <c r="Q14" s="311" t="s">
        <v>18</v>
      </c>
      <c r="R14" s="271" t="s">
        <v>134</v>
      </c>
      <c r="S14" s="271"/>
      <c r="T14" s="271"/>
      <c r="U14" s="271"/>
      <c r="V14" s="271"/>
      <c r="W14" s="271"/>
      <c r="X14" s="272"/>
    </row>
    <row r="15" spans="2:24" ht="15.6" customHeight="1" x14ac:dyDescent="0.25">
      <c r="B15" s="279">
        <f>'DSCR Supreme Pricer'!A14-0.001</f>
        <v>6.9989999999999997</v>
      </c>
      <c r="C15" s="280">
        <f>'DSCR Supreme Pricer'!H14</f>
        <v>102.6883</v>
      </c>
      <c r="D15" s="280">
        <f>'DSCR Supreme Pricer'!I14</f>
        <v>102.4383</v>
      </c>
      <c r="E15" s="291"/>
      <c r="F15" s="298"/>
      <c r="G15" s="312"/>
      <c r="H15" s="308" t="s">
        <v>135</v>
      </c>
      <c r="I15" s="309"/>
      <c r="J15" s="313">
        <v>0.125</v>
      </c>
      <c r="K15" s="313">
        <v>0.125</v>
      </c>
      <c r="L15" s="313">
        <v>0.125</v>
      </c>
      <c r="M15" s="313">
        <v>0.125</v>
      </c>
      <c r="N15" s="313">
        <v>0.25</v>
      </c>
      <c r="O15" s="313">
        <v>0.25</v>
      </c>
      <c r="P15" s="313">
        <v>0.25</v>
      </c>
      <c r="Q15" s="311" t="s">
        <v>18</v>
      </c>
      <c r="R15" s="303" t="s">
        <v>69</v>
      </c>
      <c r="S15" s="303"/>
      <c r="T15" s="303"/>
      <c r="U15" s="303"/>
      <c r="V15" s="303"/>
      <c r="W15" s="303"/>
      <c r="X15" s="304"/>
    </row>
    <row r="16" spans="2:24" ht="15" customHeight="1" x14ac:dyDescent="0.25">
      <c r="B16" s="279">
        <f>'DSCR Supreme Pricer'!A15-0.001</f>
        <v>7.1239999999999997</v>
      </c>
      <c r="C16" s="280">
        <f>'DSCR Supreme Pricer'!H15</f>
        <v>103.1883</v>
      </c>
      <c r="D16" s="280">
        <f>'DSCR Supreme Pricer'!I15</f>
        <v>102.9383</v>
      </c>
      <c r="E16" s="291"/>
      <c r="F16" s="314" t="s">
        <v>136</v>
      </c>
      <c r="G16" s="314"/>
      <c r="H16" s="308" t="s">
        <v>137</v>
      </c>
      <c r="I16" s="309"/>
      <c r="J16" s="315">
        <v>-0.375</v>
      </c>
      <c r="K16" s="315">
        <v>-0.375</v>
      </c>
      <c r="L16" s="315">
        <v>-0.375</v>
      </c>
      <c r="M16" s="315">
        <v>-0.625</v>
      </c>
      <c r="N16" s="315">
        <v>-0.625</v>
      </c>
      <c r="O16" s="315">
        <v>-1.25</v>
      </c>
      <c r="P16" s="311" t="s">
        <v>18</v>
      </c>
      <c r="Q16" s="311" t="s">
        <v>18</v>
      </c>
      <c r="R16" s="271" t="s">
        <v>72</v>
      </c>
      <c r="S16" s="271"/>
      <c r="T16" s="271"/>
      <c r="U16" s="271"/>
      <c r="V16" s="271"/>
      <c r="W16" s="271"/>
      <c r="X16" s="272"/>
    </row>
    <row r="17" spans="2:24" ht="15.75" x14ac:dyDescent="0.25">
      <c r="B17" s="279">
        <f>'DSCR Supreme Pricer'!A16-0.001</f>
        <v>7.2489999999999997</v>
      </c>
      <c r="C17" s="280">
        <f>'DSCR Supreme Pricer'!H16</f>
        <v>103.6258</v>
      </c>
      <c r="D17" s="280">
        <f>'DSCR Supreme Pricer'!I16</f>
        <v>103.3758</v>
      </c>
      <c r="E17" s="291"/>
      <c r="F17" s="316" t="s">
        <v>138</v>
      </c>
      <c r="G17" s="317"/>
      <c r="H17" s="308" t="s">
        <v>139</v>
      </c>
      <c r="I17" s="309"/>
      <c r="J17" s="318">
        <v>-0.25</v>
      </c>
      <c r="K17" s="318">
        <v>-0.25</v>
      </c>
      <c r="L17" s="318">
        <v>-0.25</v>
      </c>
      <c r="M17" s="318">
        <v>-0.25</v>
      </c>
      <c r="N17" s="318">
        <v>-0.25</v>
      </c>
      <c r="O17" s="319">
        <v>-0.5</v>
      </c>
      <c r="P17" s="320">
        <v>-0.75</v>
      </c>
      <c r="Q17" s="321" t="s">
        <v>18</v>
      </c>
      <c r="R17" s="303" t="s">
        <v>75</v>
      </c>
      <c r="S17" s="303"/>
      <c r="T17" s="303"/>
      <c r="U17" s="303"/>
      <c r="V17" s="303"/>
      <c r="W17" s="303"/>
      <c r="X17" s="304"/>
    </row>
    <row r="18" spans="2:24" ht="15" customHeight="1" x14ac:dyDescent="0.25">
      <c r="B18" s="279">
        <f>'DSCR Supreme Pricer'!A17-0.001</f>
        <v>7.3739999999999997</v>
      </c>
      <c r="C18" s="280">
        <f>'DSCR Supreme Pricer'!H17</f>
        <v>104.0633</v>
      </c>
      <c r="D18" s="280">
        <f>'DSCR Supreme Pricer'!I17</f>
        <v>103.8133</v>
      </c>
      <c r="E18" s="291"/>
      <c r="F18" s="322"/>
      <c r="G18" s="323"/>
      <c r="H18" s="308" t="s">
        <v>140</v>
      </c>
      <c r="I18" s="309"/>
      <c r="J18" s="318">
        <v>-0.375</v>
      </c>
      <c r="K18" s="318">
        <v>-0.375</v>
      </c>
      <c r="L18" s="318">
        <v>-0.375</v>
      </c>
      <c r="M18" s="318">
        <v>-0.375</v>
      </c>
      <c r="N18" s="318">
        <v>-0.375</v>
      </c>
      <c r="O18" s="319">
        <v>-0.625</v>
      </c>
      <c r="P18" s="320">
        <v>-0.875</v>
      </c>
      <c r="Q18" s="321" t="s">
        <v>18</v>
      </c>
      <c r="R18" s="271" t="s">
        <v>141</v>
      </c>
      <c r="S18" s="271"/>
      <c r="T18" s="271"/>
      <c r="U18" s="271"/>
      <c r="V18" s="271"/>
      <c r="W18" s="271"/>
      <c r="X18" s="272"/>
    </row>
    <row r="19" spans="2:24" ht="15" customHeight="1" x14ac:dyDescent="0.25">
      <c r="B19" s="279">
        <f>'DSCR Supreme Pricer'!A18-0.001</f>
        <v>7.4989999999999997</v>
      </c>
      <c r="C19" s="280">
        <f>'DSCR Supreme Pricer'!H18</f>
        <v>104.4383</v>
      </c>
      <c r="D19" s="280">
        <f>'DSCR Supreme Pricer'!I18</f>
        <v>104.1883</v>
      </c>
      <c r="E19" s="291"/>
      <c r="F19" s="324" t="s">
        <v>142</v>
      </c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6"/>
      <c r="R19" s="327" t="s">
        <v>143</v>
      </c>
      <c r="S19" s="327"/>
      <c r="T19" s="327"/>
      <c r="U19" s="327"/>
      <c r="V19" s="327"/>
      <c r="W19" s="327"/>
      <c r="X19" s="328"/>
    </row>
    <row r="20" spans="2:24" ht="15" customHeight="1" x14ac:dyDescent="0.25">
      <c r="B20" s="279">
        <f>'DSCR Supreme Pricer'!A19-0.001</f>
        <v>7.6239999999999997</v>
      </c>
      <c r="C20" s="280">
        <f>'DSCR Supreme Pricer'!H19</f>
        <v>104.8133</v>
      </c>
      <c r="D20" s="280">
        <f>'DSCR Supreme Pricer'!I19</f>
        <v>104.5633</v>
      </c>
      <c r="E20" s="291"/>
      <c r="F20" s="329" t="s">
        <v>144</v>
      </c>
      <c r="G20" s="330"/>
      <c r="H20" s="331" t="s">
        <v>145</v>
      </c>
      <c r="I20" s="332"/>
      <c r="J20" s="294">
        <v>-0.375</v>
      </c>
      <c r="K20" s="294">
        <v>-0.375</v>
      </c>
      <c r="L20" s="294">
        <v>-0.375</v>
      </c>
      <c r="M20" s="294">
        <v>-0.375</v>
      </c>
      <c r="N20" s="294">
        <v>-0.375</v>
      </c>
      <c r="O20" s="287">
        <v>-0.5</v>
      </c>
      <c r="P20" s="333">
        <v>-0.875</v>
      </c>
      <c r="Q20" s="300" t="s">
        <v>18</v>
      </c>
      <c r="R20" s="327" t="s">
        <v>84</v>
      </c>
      <c r="S20" s="327"/>
      <c r="T20" s="327"/>
      <c r="U20" s="327"/>
      <c r="V20" s="327"/>
      <c r="W20" s="327"/>
      <c r="X20" s="328"/>
    </row>
    <row r="21" spans="2:24" ht="15" customHeight="1" x14ac:dyDescent="0.25">
      <c r="B21" s="279">
        <f>'DSCR Supreme Pricer'!A20-0.001</f>
        <v>7.7489999999999997</v>
      </c>
      <c r="C21" s="280">
        <f>'DSCR Supreme Pricer'!H20</f>
        <v>105.1883</v>
      </c>
      <c r="D21" s="280">
        <f>'DSCR Supreme Pricer'!I20</f>
        <v>104.9383</v>
      </c>
      <c r="E21" s="291"/>
      <c r="F21" s="329"/>
      <c r="G21" s="330"/>
      <c r="H21" s="334" t="s">
        <v>146</v>
      </c>
      <c r="I21" s="335"/>
      <c r="J21" s="287">
        <v>-0.125</v>
      </c>
      <c r="K21" s="287">
        <v>-0.125</v>
      </c>
      <c r="L21" s="287">
        <v>-0.125</v>
      </c>
      <c r="M21" s="287">
        <v>-0.125</v>
      </c>
      <c r="N21" s="287">
        <v>-0.125</v>
      </c>
      <c r="O21" s="287">
        <v>-0.25</v>
      </c>
      <c r="P21" s="333">
        <v>-0.625</v>
      </c>
      <c r="Q21" s="300" t="s">
        <v>18</v>
      </c>
      <c r="R21" s="336" t="s">
        <v>147</v>
      </c>
      <c r="S21" s="336"/>
      <c r="T21" s="336"/>
      <c r="U21" s="336"/>
      <c r="V21" s="336"/>
      <c r="W21" s="336"/>
      <c r="X21" s="337"/>
    </row>
    <row r="22" spans="2:24" ht="15" customHeight="1" x14ac:dyDescent="0.25">
      <c r="B22" s="279">
        <f>'DSCR Supreme Pricer'!A21-0.001</f>
        <v>7.8739999999999997</v>
      </c>
      <c r="C22" s="280">
        <f>'DSCR Supreme Pricer'!H21</f>
        <v>105.5008</v>
      </c>
      <c r="D22" s="280">
        <f>'DSCR Supreme Pricer'!I21</f>
        <v>105.2508</v>
      </c>
      <c r="E22" s="291"/>
      <c r="F22" s="329"/>
      <c r="G22" s="330"/>
      <c r="H22" s="334" t="s">
        <v>148</v>
      </c>
      <c r="I22" s="335"/>
      <c r="J22" s="333">
        <v>0</v>
      </c>
      <c r="K22" s="333">
        <v>0</v>
      </c>
      <c r="L22" s="333">
        <v>0</v>
      </c>
      <c r="M22" s="333">
        <v>0</v>
      </c>
      <c r="N22" s="333">
        <v>0</v>
      </c>
      <c r="O22" s="333">
        <v>0</v>
      </c>
      <c r="P22" s="333">
        <v>-0.375</v>
      </c>
      <c r="Q22" s="300" t="s">
        <v>18</v>
      </c>
      <c r="R22" s="338" t="s">
        <v>26</v>
      </c>
      <c r="S22" s="339"/>
      <c r="T22" s="340">
        <v>6.25E-2</v>
      </c>
      <c r="U22" s="341"/>
      <c r="V22" s="341"/>
      <c r="W22" s="341"/>
      <c r="X22" s="342"/>
    </row>
    <row r="23" spans="2:24" ht="15" customHeight="1" x14ac:dyDescent="0.25">
      <c r="B23" s="279">
        <f>'DSCR Supreme Pricer'!A22-0.001</f>
        <v>7.9989999999999997</v>
      </c>
      <c r="C23" s="280">
        <f>'DSCR Supreme Pricer'!H22</f>
        <v>105.8133</v>
      </c>
      <c r="D23" s="280">
        <f>'DSCR Supreme Pricer'!I22</f>
        <v>105.5633</v>
      </c>
      <c r="E23" s="291"/>
      <c r="F23" s="329"/>
      <c r="G23" s="330"/>
      <c r="H23" s="334" t="s">
        <v>149</v>
      </c>
      <c r="I23" s="335"/>
      <c r="J23" s="287">
        <v>-0.25</v>
      </c>
      <c r="K23" s="287">
        <v>-0.25</v>
      </c>
      <c r="L23" s="287">
        <v>-0.25</v>
      </c>
      <c r="M23" s="294">
        <v>-0.375</v>
      </c>
      <c r="N23" s="294">
        <v>-0.375</v>
      </c>
      <c r="O23" s="287">
        <v>-0.5</v>
      </c>
      <c r="P23" s="343" t="s">
        <v>18</v>
      </c>
      <c r="Q23" s="344" t="s">
        <v>18</v>
      </c>
      <c r="R23" s="338" t="s">
        <v>28</v>
      </c>
      <c r="S23" s="339"/>
      <c r="T23" s="345">
        <v>0</v>
      </c>
      <c r="U23" s="346"/>
      <c r="V23" s="346"/>
      <c r="W23" s="346"/>
      <c r="X23" s="347"/>
    </row>
    <row r="24" spans="2:24" ht="15" customHeight="1" x14ac:dyDescent="0.25">
      <c r="B24" s="279">
        <f>'DSCR Supreme Pricer'!A23-0.001</f>
        <v>8.1240000000000006</v>
      </c>
      <c r="C24" s="280">
        <f>'DSCR Supreme Pricer'!H23</f>
        <v>106.0946</v>
      </c>
      <c r="D24" s="280">
        <f>'DSCR Supreme Pricer'!I23</f>
        <v>105.8446</v>
      </c>
      <c r="E24" s="291"/>
      <c r="F24" s="329"/>
      <c r="G24" s="330"/>
      <c r="H24" s="334" t="s">
        <v>150</v>
      </c>
      <c r="I24" s="335"/>
      <c r="J24" s="343" t="s">
        <v>18</v>
      </c>
      <c r="K24" s="343" t="s">
        <v>18</v>
      </c>
      <c r="L24" s="343" t="s">
        <v>18</v>
      </c>
      <c r="M24" s="343" t="s">
        <v>18</v>
      </c>
      <c r="N24" s="343" t="s">
        <v>18</v>
      </c>
      <c r="O24" s="343" t="s">
        <v>18</v>
      </c>
      <c r="P24" s="343" t="s">
        <v>18</v>
      </c>
      <c r="Q24" s="344" t="s">
        <v>18</v>
      </c>
      <c r="R24" s="338" t="s">
        <v>30</v>
      </c>
      <c r="S24" s="339"/>
      <c r="T24" s="348">
        <v>-0.125</v>
      </c>
      <c r="U24" s="349"/>
      <c r="V24" s="349"/>
      <c r="W24" s="349"/>
      <c r="X24" s="350"/>
    </row>
    <row r="25" spans="2:24" ht="15" customHeight="1" x14ac:dyDescent="0.25">
      <c r="B25" s="279">
        <f>'DSCR Supreme Pricer'!A24-0.001</f>
        <v>8.2490000000000006</v>
      </c>
      <c r="C25" s="280">
        <f>'DSCR Supreme Pricer'!H24</f>
        <v>106.3758</v>
      </c>
      <c r="D25" s="280">
        <f>'DSCR Supreme Pricer'!I24</f>
        <v>106.1258</v>
      </c>
      <c r="E25" s="291"/>
      <c r="F25" s="329"/>
      <c r="G25" s="330"/>
      <c r="H25" s="334" t="s">
        <v>151</v>
      </c>
      <c r="I25" s="335"/>
      <c r="J25" s="343" t="s">
        <v>18</v>
      </c>
      <c r="K25" s="343" t="s">
        <v>18</v>
      </c>
      <c r="L25" s="343" t="s">
        <v>18</v>
      </c>
      <c r="M25" s="343" t="s">
        <v>18</v>
      </c>
      <c r="N25" s="343" t="s">
        <v>18</v>
      </c>
      <c r="O25" s="343" t="s">
        <v>18</v>
      </c>
      <c r="P25" s="343" t="s">
        <v>18</v>
      </c>
      <c r="Q25" s="344" t="s">
        <v>18</v>
      </c>
      <c r="R25" s="351" t="s">
        <v>152</v>
      </c>
      <c r="S25" s="351"/>
      <c r="T25" s="352" t="s">
        <v>153</v>
      </c>
      <c r="U25" s="352"/>
      <c r="V25" s="352"/>
      <c r="W25" s="352"/>
      <c r="X25" s="353"/>
    </row>
    <row r="26" spans="2:24" x14ac:dyDescent="0.25">
      <c r="B26" s="279">
        <f>'DSCR Supreme Pricer'!A25-0.001</f>
        <v>8.3740000000000006</v>
      </c>
      <c r="C26" s="280">
        <f>'DSCR Supreme Pricer'!H25</f>
        <v>106.6258</v>
      </c>
      <c r="D26" s="280">
        <f>'DSCR Supreme Pricer'!I25</f>
        <v>106.3758</v>
      </c>
      <c r="E26" s="291"/>
      <c r="F26" s="354"/>
      <c r="G26" s="355"/>
      <c r="H26" s="356" t="s">
        <v>154</v>
      </c>
      <c r="I26" s="357"/>
      <c r="J26" s="343" t="s">
        <v>18</v>
      </c>
      <c r="K26" s="343" t="s">
        <v>18</v>
      </c>
      <c r="L26" s="343" t="s">
        <v>18</v>
      </c>
      <c r="M26" s="343" t="s">
        <v>18</v>
      </c>
      <c r="N26" s="343" t="s">
        <v>18</v>
      </c>
      <c r="O26" s="343" t="s">
        <v>18</v>
      </c>
      <c r="P26" s="358" t="s">
        <v>18</v>
      </c>
      <c r="Q26" s="344" t="s">
        <v>18</v>
      </c>
      <c r="R26" s="359" t="s">
        <v>155</v>
      </c>
      <c r="S26" s="359"/>
      <c r="T26" s="360">
        <v>-0.125</v>
      </c>
      <c r="U26" s="360"/>
      <c r="V26" s="360"/>
      <c r="W26" s="360"/>
      <c r="X26" s="361"/>
    </row>
    <row r="27" spans="2:24" x14ac:dyDescent="0.25">
      <c r="B27" s="279">
        <f>'DSCR Supreme Pricer'!A26-0.001</f>
        <v>8.4990000000000006</v>
      </c>
      <c r="C27" s="280">
        <f>'DSCR Supreme Pricer'!H26</f>
        <v>106.8758</v>
      </c>
      <c r="D27" s="280">
        <f>'DSCR Supreme Pricer'!I26</f>
        <v>106.6258</v>
      </c>
      <c r="E27" s="291"/>
      <c r="F27" s="316" t="s">
        <v>156</v>
      </c>
      <c r="G27" s="317"/>
      <c r="H27" s="362" t="s">
        <v>157</v>
      </c>
      <c r="I27" s="362"/>
      <c r="J27" s="287">
        <v>-0.25</v>
      </c>
      <c r="K27" s="287">
        <v>-0.25</v>
      </c>
      <c r="L27" s="287">
        <v>-0.375</v>
      </c>
      <c r="M27" s="287">
        <v>-0.5</v>
      </c>
      <c r="N27" s="287">
        <v>-0.625</v>
      </c>
      <c r="O27" s="287">
        <v>-0.75</v>
      </c>
      <c r="P27" s="358" t="s">
        <v>18</v>
      </c>
      <c r="Q27" s="344" t="s">
        <v>18</v>
      </c>
      <c r="R27" s="359" t="s">
        <v>26</v>
      </c>
      <c r="S27" s="359"/>
      <c r="T27" s="363">
        <v>-0.25</v>
      </c>
      <c r="U27" s="363"/>
      <c r="V27" s="363"/>
      <c r="W27" s="363"/>
      <c r="X27" s="364"/>
    </row>
    <row r="28" spans="2:24" x14ac:dyDescent="0.25">
      <c r="B28" s="279">
        <f>'DSCR Supreme Pricer'!A27-0.001</f>
        <v>8.6240000000000006</v>
      </c>
      <c r="C28" s="280">
        <f>'DSCR Supreme Pricer'!H27</f>
        <v>107.1258</v>
      </c>
      <c r="D28" s="280">
        <f>'DSCR Supreme Pricer'!I27</f>
        <v>106.8758</v>
      </c>
      <c r="E28" s="291"/>
      <c r="F28" s="365"/>
      <c r="G28" s="366"/>
      <c r="H28" s="362" t="s">
        <v>158</v>
      </c>
      <c r="I28" s="362"/>
      <c r="J28" s="287">
        <v>-0.25</v>
      </c>
      <c r="K28" s="287">
        <v>-0.25</v>
      </c>
      <c r="L28" s="287">
        <v>-0.375</v>
      </c>
      <c r="M28" s="287">
        <v>-0.5</v>
      </c>
      <c r="N28" s="287">
        <v>-0.625</v>
      </c>
      <c r="O28" s="287">
        <v>-0.75</v>
      </c>
      <c r="P28" s="358" t="s">
        <v>18</v>
      </c>
      <c r="Q28" s="344" t="s">
        <v>18</v>
      </c>
      <c r="R28" s="359" t="s">
        <v>34</v>
      </c>
      <c r="S28" s="359"/>
      <c r="T28" s="367">
        <v>-0.25</v>
      </c>
      <c r="U28" s="367"/>
      <c r="V28" s="367"/>
      <c r="W28" s="367"/>
      <c r="X28" s="368"/>
    </row>
    <row r="29" spans="2:24" x14ac:dyDescent="0.25">
      <c r="B29" s="279">
        <f>'DSCR Supreme Pricer'!A28-0.001</f>
        <v>8.7490000000000006</v>
      </c>
      <c r="C29" s="280">
        <f>'DSCR Supreme Pricer'!H28</f>
        <v>107.3758</v>
      </c>
      <c r="D29" s="280">
        <f>'DSCR Supreme Pricer'!I28</f>
        <v>107.1258</v>
      </c>
      <c r="E29" s="291"/>
      <c r="F29" s="365"/>
      <c r="G29" s="366"/>
      <c r="H29" s="362" t="s">
        <v>159</v>
      </c>
      <c r="I29" s="362"/>
      <c r="J29" s="333">
        <v>0.125</v>
      </c>
      <c r="K29" s="333">
        <v>0.125</v>
      </c>
      <c r="L29" s="333">
        <v>0.125</v>
      </c>
      <c r="M29" s="333">
        <v>0.125</v>
      </c>
      <c r="N29" s="333">
        <v>0.125</v>
      </c>
      <c r="O29" s="333">
        <v>0.125</v>
      </c>
      <c r="P29" s="333">
        <v>0.125</v>
      </c>
      <c r="Q29" s="300" t="s">
        <v>18</v>
      </c>
      <c r="R29" s="359" t="s">
        <v>160</v>
      </c>
      <c r="S29" s="359"/>
      <c r="T29" s="367" t="s">
        <v>30</v>
      </c>
      <c r="U29" s="367"/>
      <c r="V29" s="367"/>
      <c r="W29" s="367"/>
      <c r="X29" s="368"/>
    </row>
    <row r="30" spans="2:24" x14ac:dyDescent="0.25">
      <c r="B30" s="279">
        <f>'DSCR Supreme Pricer'!A29-0.001</f>
        <v>8.8740000000000006</v>
      </c>
      <c r="C30" s="280">
        <f>'DSCR Supreme Pricer'!H29</f>
        <v>107.6258</v>
      </c>
      <c r="D30" s="280">
        <f>'DSCR Supreme Pricer'!I29</f>
        <v>107.3758</v>
      </c>
      <c r="E30" s="291"/>
      <c r="F30" s="365"/>
      <c r="G30" s="366"/>
      <c r="H30" s="362" t="s">
        <v>161</v>
      </c>
      <c r="I30" s="362"/>
      <c r="J30" s="294">
        <v>-0.125</v>
      </c>
      <c r="K30" s="294">
        <v>-0.125</v>
      </c>
      <c r="L30" s="294">
        <v>-0.25</v>
      </c>
      <c r="M30" s="294">
        <v>-0.25</v>
      </c>
      <c r="N30" s="294">
        <v>-0.375</v>
      </c>
      <c r="O30" s="294">
        <v>-0.5</v>
      </c>
      <c r="P30" s="369">
        <v>-0.75</v>
      </c>
      <c r="Q30" s="300" t="s">
        <v>18</v>
      </c>
      <c r="R30" s="370" t="s">
        <v>138</v>
      </c>
      <c r="S30" s="370"/>
      <c r="T30" s="371" t="s">
        <v>162</v>
      </c>
      <c r="U30" s="371" t="s">
        <v>163</v>
      </c>
      <c r="V30" s="371" t="s">
        <v>164</v>
      </c>
      <c r="W30" s="371" t="s">
        <v>165</v>
      </c>
      <c r="X30" s="372" t="s">
        <v>166</v>
      </c>
    </row>
    <row r="31" spans="2:24" x14ac:dyDescent="0.25">
      <c r="B31" s="279">
        <f>'DSCR Supreme Pricer'!A30-0.001</f>
        <v>8.9990000000000006</v>
      </c>
      <c r="C31" s="280">
        <f>'DSCR Supreme Pricer'!H30</f>
        <v>107.8758</v>
      </c>
      <c r="D31" s="280">
        <f>'DSCR Supreme Pricer'!I30</f>
        <v>107.6258</v>
      </c>
      <c r="E31" s="291"/>
      <c r="F31" s="365"/>
      <c r="G31" s="366"/>
      <c r="H31" s="362" t="s">
        <v>167</v>
      </c>
      <c r="I31" s="362"/>
      <c r="J31" s="369">
        <v>-0.25</v>
      </c>
      <c r="K31" s="369">
        <v>-0.25</v>
      </c>
      <c r="L31" s="369">
        <v>-0.25</v>
      </c>
      <c r="M31" s="369">
        <v>-0.25</v>
      </c>
      <c r="N31" s="369">
        <v>-0.25</v>
      </c>
      <c r="O31" s="369">
        <v>-0.25</v>
      </c>
      <c r="P31" s="369">
        <v>-0.25</v>
      </c>
      <c r="Q31" s="300" t="s">
        <v>18</v>
      </c>
      <c r="R31" s="373" t="s">
        <v>168</v>
      </c>
      <c r="S31" s="373"/>
      <c r="T31" s="374"/>
      <c r="U31" s="374">
        <v>360</v>
      </c>
      <c r="V31" s="374">
        <v>360</v>
      </c>
      <c r="W31" s="374"/>
      <c r="X31" s="375"/>
    </row>
    <row r="32" spans="2:24" x14ac:dyDescent="0.25">
      <c r="B32" s="279">
        <f>'DSCR Supreme Pricer'!A31-0.001</f>
        <v>9.1240000000000006</v>
      </c>
      <c r="C32" s="280">
        <f>'DSCR Supreme Pricer'!H31</f>
        <v>108.1258</v>
      </c>
      <c r="D32" s="280">
        <f>'DSCR Supreme Pricer'!I31</f>
        <v>107.8758</v>
      </c>
      <c r="E32" s="291"/>
      <c r="F32" s="365"/>
      <c r="G32" s="366"/>
      <c r="H32" s="362" t="s">
        <v>169</v>
      </c>
      <c r="I32" s="362"/>
      <c r="J32" s="369">
        <v>0</v>
      </c>
      <c r="K32" s="369">
        <v>0</v>
      </c>
      <c r="L32" s="369">
        <v>0</v>
      </c>
      <c r="M32" s="369">
        <v>0</v>
      </c>
      <c r="N32" s="369">
        <v>0</v>
      </c>
      <c r="O32" s="369">
        <v>0</v>
      </c>
      <c r="P32" s="369">
        <v>0</v>
      </c>
      <c r="Q32" s="300" t="s">
        <v>18</v>
      </c>
      <c r="R32" s="373" t="s">
        <v>170</v>
      </c>
      <c r="S32" s="373"/>
      <c r="T32" s="374">
        <v>120</v>
      </c>
      <c r="U32" s="374">
        <v>240</v>
      </c>
      <c r="V32" s="374">
        <v>360</v>
      </c>
      <c r="W32" s="374"/>
      <c r="X32" s="375"/>
    </row>
    <row r="33" spans="2:25" x14ac:dyDescent="0.25">
      <c r="B33" s="279">
        <f>'DSCR Supreme Pricer'!A32-0.001</f>
        <v>9.2490000000000006</v>
      </c>
      <c r="C33" s="280">
        <f>'DSCR Supreme Pricer'!H32</f>
        <v>108.3758</v>
      </c>
      <c r="D33" s="280">
        <f>'DSCR Supreme Pricer'!I32</f>
        <v>108.1258</v>
      </c>
      <c r="E33" s="291"/>
      <c r="F33" s="365"/>
      <c r="G33" s="366"/>
      <c r="H33" s="362" t="s">
        <v>59</v>
      </c>
      <c r="I33" s="362"/>
      <c r="J33" s="287">
        <v>-0.5</v>
      </c>
      <c r="K33" s="287">
        <v>-0.5</v>
      </c>
      <c r="L33" s="287">
        <v>-0.5</v>
      </c>
      <c r="M33" s="287">
        <v>-0.5</v>
      </c>
      <c r="N33" s="287">
        <v>-0.625</v>
      </c>
      <c r="O33" s="287">
        <v>-0.75</v>
      </c>
      <c r="P33" s="287">
        <v>-1.5</v>
      </c>
      <c r="Q33" s="300" t="s">
        <v>18</v>
      </c>
      <c r="R33" s="359" t="s">
        <v>5</v>
      </c>
      <c r="S33" s="359"/>
      <c r="T33" s="376"/>
      <c r="U33" s="377">
        <v>360</v>
      </c>
      <c r="V33" s="377">
        <v>360</v>
      </c>
      <c r="W33" s="378" t="s">
        <v>171</v>
      </c>
      <c r="X33" s="379">
        <v>6.5000000000000002E-2</v>
      </c>
    </row>
    <row r="34" spans="2:25" ht="14.45" customHeight="1" x14ac:dyDescent="0.25">
      <c r="B34" s="279">
        <f>'DSCR Supreme Pricer'!A33-0.001</f>
        <v>9.3740000000000006</v>
      </c>
      <c r="C34" s="280">
        <f>'DSCR Supreme Pricer'!H33</f>
        <v>108.6258</v>
      </c>
      <c r="D34" s="280">
        <f>'DSCR Supreme Pricer'!I33</f>
        <v>108.3758</v>
      </c>
      <c r="E34" s="291"/>
      <c r="F34" s="365"/>
      <c r="G34" s="366"/>
      <c r="H34" s="362" t="s">
        <v>62</v>
      </c>
      <c r="I34" s="362"/>
      <c r="J34" s="287">
        <v>-0.625</v>
      </c>
      <c r="K34" s="287">
        <v>-0.625</v>
      </c>
      <c r="L34" s="287">
        <v>-0.625</v>
      </c>
      <c r="M34" s="287">
        <v>-0.625</v>
      </c>
      <c r="N34" s="287">
        <v>-0.875</v>
      </c>
      <c r="O34" s="287">
        <v>-1</v>
      </c>
      <c r="P34" s="288">
        <v>-1.75</v>
      </c>
      <c r="Q34" s="300" t="s">
        <v>18</v>
      </c>
      <c r="R34" s="380" t="s">
        <v>104</v>
      </c>
      <c r="S34" s="380"/>
      <c r="T34" s="381"/>
      <c r="U34" s="381">
        <v>360</v>
      </c>
      <c r="V34" s="381">
        <v>360</v>
      </c>
      <c r="W34" s="382" t="s">
        <v>172</v>
      </c>
      <c r="X34" s="383">
        <v>6.5000000000000002E-2</v>
      </c>
    </row>
    <row r="35" spans="2:25" ht="15" customHeight="1" x14ac:dyDescent="0.25">
      <c r="B35" s="279">
        <f>'DSCR Supreme Pricer'!A34-0.001</f>
        <v>9.4990000000000006</v>
      </c>
      <c r="C35" s="280">
        <f>'DSCR Supreme Pricer'!H34</f>
        <v>108.8758</v>
      </c>
      <c r="D35" s="280">
        <f>'DSCR Supreme Pricer'!I34</f>
        <v>108.6258</v>
      </c>
      <c r="E35" s="291"/>
      <c r="F35" s="365"/>
      <c r="G35" s="366"/>
      <c r="H35" s="384" t="s">
        <v>173</v>
      </c>
      <c r="I35" s="384"/>
      <c r="J35" s="369">
        <v>-0.25</v>
      </c>
      <c r="K35" s="369">
        <v>-0.25</v>
      </c>
      <c r="L35" s="369">
        <v>-0.25</v>
      </c>
      <c r="M35" s="369">
        <v>-0.25</v>
      </c>
      <c r="N35" s="369">
        <v>-0.25</v>
      </c>
      <c r="O35" s="369">
        <v>-0.25</v>
      </c>
      <c r="P35" s="369">
        <v>-0.25</v>
      </c>
      <c r="Q35" s="300" t="s">
        <v>18</v>
      </c>
      <c r="R35" s="359" t="s">
        <v>174</v>
      </c>
      <c r="S35" s="359"/>
      <c r="T35" s="374">
        <v>120</v>
      </c>
      <c r="U35" s="374">
        <v>360</v>
      </c>
      <c r="V35" s="374">
        <v>480</v>
      </c>
      <c r="W35" s="376"/>
      <c r="X35" s="379"/>
    </row>
    <row r="36" spans="2:25" ht="15" customHeight="1" x14ac:dyDescent="0.25">
      <c r="B36" s="279">
        <f>'DSCR Supreme Pricer'!A35-0.001</f>
        <v>9.6240000000000006</v>
      </c>
      <c r="C36" s="280">
        <f>'DSCR Supreme Pricer'!H35</f>
        <v>109.1258</v>
      </c>
      <c r="D36" s="280">
        <f>'DSCR Supreme Pricer'!I35</f>
        <v>108.8758</v>
      </c>
      <c r="E36" s="291"/>
      <c r="F36" s="365"/>
      <c r="G36" s="366"/>
      <c r="H36" s="384"/>
      <c r="I36" s="384"/>
      <c r="J36" s="369"/>
      <c r="K36" s="369"/>
      <c r="L36" s="369"/>
      <c r="M36" s="369"/>
      <c r="N36" s="369"/>
      <c r="O36" s="369"/>
      <c r="P36" s="369"/>
      <c r="Q36" s="300"/>
      <c r="R36" s="303" t="s">
        <v>175</v>
      </c>
      <c r="S36" s="303"/>
      <c r="T36" s="303"/>
      <c r="U36" s="303"/>
      <c r="V36" s="303"/>
      <c r="W36" s="303"/>
      <c r="X36" s="304"/>
    </row>
    <row r="37" spans="2:25" ht="15" customHeight="1" x14ac:dyDescent="0.25">
      <c r="B37" s="279">
        <f>'DSCR Supreme Pricer'!A36-0.001</f>
        <v>9.7490000000000006</v>
      </c>
      <c r="C37" s="280">
        <f>'DSCR Supreme Pricer'!H36</f>
        <v>109.3758</v>
      </c>
      <c r="D37" s="280">
        <f>'DSCR Supreme Pricer'!I36</f>
        <v>109.1258</v>
      </c>
      <c r="E37" s="291"/>
      <c r="F37" s="365"/>
      <c r="G37" s="366"/>
      <c r="H37" s="362"/>
      <c r="I37" s="362"/>
      <c r="J37" s="333"/>
      <c r="K37" s="333"/>
      <c r="L37" s="333"/>
      <c r="M37" s="333"/>
      <c r="N37" s="333"/>
      <c r="O37" s="385"/>
      <c r="P37" s="385"/>
      <c r="Q37" s="385"/>
      <c r="R37" s="386" t="s">
        <v>176</v>
      </c>
      <c r="S37" s="387"/>
      <c r="T37" s="387"/>
      <c r="U37" s="387"/>
      <c r="V37" s="387"/>
      <c r="W37" s="387"/>
      <c r="X37" s="388"/>
    </row>
    <row r="38" spans="2:25" ht="15" customHeight="1" x14ac:dyDescent="0.25">
      <c r="B38" s="279">
        <f>'DSCR Supreme Pricer'!A37-0.001</f>
        <v>9.8740000000000006</v>
      </c>
      <c r="C38" s="280">
        <f>'DSCR Supreme Pricer'!H37</f>
        <v>109.6258</v>
      </c>
      <c r="D38" s="280">
        <f>'DSCR Supreme Pricer'!I37</f>
        <v>109.3758</v>
      </c>
      <c r="E38" s="291"/>
      <c r="F38" s="365"/>
      <c r="G38" s="366"/>
      <c r="H38" s="362"/>
      <c r="I38" s="362"/>
      <c r="J38" s="333"/>
      <c r="K38" s="333"/>
      <c r="L38" s="333"/>
      <c r="M38" s="333"/>
      <c r="N38" s="333"/>
      <c r="O38" s="385"/>
      <c r="P38" s="385"/>
      <c r="Q38" s="385"/>
      <c r="R38" s="389" t="s">
        <v>177</v>
      </c>
      <c r="S38" s="390"/>
      <c r="T38" s="390"/>
      <c r="U38" s="390"/>
      <c r="V38" s="390"/>
      <c r="W38" s="390"/>
      <c r="X38" s="391"/>
    </row>
    <row r="39" spans="2:25" ht="15" customHeight="1" x14ac:dyDescent="0.25">
      <c r="B39" s="279">
        <f>'DSCR Supreme Pricer'!A38-0.001</f>
        <v>9.9990000000000006</v>
      </c>
      <c r="C39" s="280">
        <f>'DSCR Supreme Pricer'!H38</f>
        <v>109.8758</v>
      </c>
      <c r="D39" s="280">
        <f>'DSCR Supreme Pricer'!I38</f>
        <v>109.6258</v>
      </c>
      <c r="E39" s="291"/>
      <c r="F39" s="365"/>
      <c r="G39" s="366"/>
      <c r="H39" s="362"/>
      <c r="I39" s="362"/>
      <c r="J39" s="333"/>
      <c r="K39" s="333"/>
      <c r="L39" s="333"/>
      <c r="M39" s="333"/>
      <c r="N39" s="333"/>
      <c r="O39" s="385"/>
      <c r="P39" s="385"/>
      <c r="Q39" s="385"/>
      <c r="R39" s="392" t="s">
        <v>178</v>
      </c>
      <c r="S39" s="390"/>
      <c r="T39" s="390"/>
      <c r="U39" s="390"/>
      <c r="V39" s="393"/>
      <c r="W39" s="393"/>
      <c r="X39" s="394"/>
    </row>
    <row r="40" spans="2:25" ht="15" customHeight="1" x14ac:dyDescent="0.25">
      <c r="B40" s="279">
        <f>'DSCR Supreme Pricer'!A39-0.001</f>
        <v>10.124000000000001</v>
      </c>
      <c r="C40" s="280">
        <f>'DSCR Supreme Pricer'!H39</f>
        <v>110.1258</v>
      </c>
      <c r="D40" s="280">
        <f>'DSCR Supreme Pricer'!I39</f>
        <v>109.8758</v>
      </c>
      <c r="E40" s="291"/>
      <c r="F40" s="365"/>
      <c r="G40" s="366"/>
      <c r="H40" s="362"/>
      <c r="I40" s="362"/>
      <c r="J40" s="333"/>
      <c r="K40" s="333"/>
      <c r="L40" s="333"/>
      <c r="M40" s="333"/>
      <c r="N40" s="333"/>
      <c r="O40" s="385"/>
      <c r="P40" s="385"/>
      <c r="Q40" s="395"/>
      <c r="R40" s="392" t="s">
        <v>179</v>
      </c>
      <c r="S40" s="393"/>
      <c r="T40" s="393"/>
      <c r="U40" s="393"/>
      <c r="V40" s="390"/>
      <c r="W40" s="390"/>
      <c r="X40" s="391"/>
    </row>
    <row r="41" spans="2:25" ht="16.149999999999999" customHeight="1" x14ac:dyDescent="0.25">
      <c r="B41" s="279">
        <f>'DSCR Supreme Pricer'!A40-0.001</f>
        <v>10.249000000000001</v>
      </c>
      <c r="C41" s="280">
        <f>'DSCR Supreme Pricer'!H40</f>
        <v>110.3758</v>
      </c>
      <c r="D41" s="280">
        <f>'DSCR Supreme Pricer'!I40</f>
        <v>110.1258</v>
      </c>
      <c r="E41" s="291"/>
      <c r="F41" s="365"/>
      <c r="G41" s="366"/>
      <c r="H41" s="362"/>
      <c r="I41" s="362"/>
      <c r="J41" s="333"/>
      <c r="K41" s="333"/>
      <c r="L41" s="333"/>
      <c r="M41" s="333"/>
      <c r="N41" s="333"/>
      <c r="O41" s="385"/>
      <c r="P41" s="385"/>
      <c r="Q41" s="395"/>
      <c r="R41" s="396"/>
      <c r="S41" s="397"/>
      <c r="T41" s="398"/>
      <c r="U41" s="398"/>
      <c r="V41" s="398"/>
      <c r="W41" s="398"/>
      <c r="X41" s="399"/>
    </row>
    <row r="42" spans="2:25" ht="16.149999999999999" customHeight="1" x14ac:dyDescent="0.25">
      <c r="B42" s="279">
        <f>'DSCR Supreme Pricer'!A41-0.001</f>
        <v>10.374000000000001</v>
      </c>
      <c r="C42" s="280">
        <f>'DSCR Supreme Pricer'!H41</f>
        <v>110.6258</v>
      </c>
      <c r="D42" s="280">
        <f>'DSCR Supreme Pricer'!I41</f>
        <v>110.3758</v>
      </c>
      <c r="E42" s="291"/>
      <c r="F42" s="365"/>
      <c r="G42" s="366"/>
      <c r="H42" s="362"/>
      <c r="I42" s="362"/>
      <c r="J42" s="333"/>
      <c r="K42" s="333"/>
      <c r="L42" s="333"/>
      <c r="M42" s="333"/>
      <c r="N42" s="333"/>
      <c r="O42" s="385"/>
      <c r="P42" s="385"/>
      <c r="Q42" s="395"/>
      <c r="R42" s="303" t="s">
        <v>180</v>
      </c>
      <c r="S42" s="303"/>
      <c r="T42" s="303"/>
      <c r="U42" s="303"/>
      <c r="V42" s="303"/>
      <c r="W42" s="303"/>
      <c r="X42" s="304"/>
    </row>
    <row r="43" spans="2:25" ht="15.75" customHeight="1" x14ac:dyDescent="0.25">
      <c r="B43" s="279">
        <f>'DSCR Supreme Pricer'!A42-0.001</f>
        <v>10.499000000000001</v>
      </c>
      <c r="C43" s="280">
        <f>'DSCR Supreme Pricer'!H42</f>
        <v>110.8758</v>
      </c>
      <c r="D43" s="280">
        <f>'DSCR Supreme Pricer'!I42</f>
        <v>110.6258</v>
      </c>
      <c r="E43" s="291"/>
      <c r="F43" s="365"/>
      <c r="G43" s="366"/>
      <c r="H43" s="362"/>
      <c r="I43" s="362"/>
      <c r="J43" s="333"/>
      <c r="K43" s="333"/>
      <c r="L43" s="333"/>
      <c r="M43" s="333"/>
      <c r="N43" s="333"/>
      <c r="O43" s="385"/>
      <c r="P43" s="385"/>
      <c r="Q43" s="395"/>
      <c r="R43" s="400" t="s">
        <v>181</v>
      </c>
      <c r="S43" s="401"/>
      <c r="T43" s="401"/>
      <c r="U43" s="401"/>
      <c r="V43" s="401"/>
      <c r="W43" s="401"/>
      <c r="X43" s="402"/>
    </row>
    <row r="44" spans="2:25" ht="16.5" customHeight="1" x14ac:dyDescent="0.25">
      <c r="B44" s="403" t="s">
        <v>85</v>
      </c>
      <c r="C44" s="404"/>
      <c r="D44" s="405"/>
      <c r="E44" s="291"/>
      <c r="F44" s="365"/>
      <c r="G44" s="366"/>
      <c r="H44" s="362"/>
      <c r="I44" s="362"/>
      <c r="J44" s="333"/>
      <c r="K44" s="333"/>
      <c r="L44" s="333"/>
      <c r="M44" s="333"/>
      <c r="N44" s="333"/>
      <c r="O44" s="385"/>
      <c r="P44" s="385"/>
      <c r="Q44" s="395"/>
      <c r="R44" s="400" t="s">
        <v>182</v>
      </c>
      <c r="S44" s="401"/>
      <c r="T44" s="401"/>
      <c r="U44" s="401"/>
      <c r="V44" s="401"/>
      <c r="W44" s="401"/>
      <c r="X44" s="402"/>
    </row>
    <row r="45" spans="2:25" ht="16.149999999999999" customHeight="1" x14ac:dyDescent="0.25">
      <c r="B45" s="176" t="s">
        <v>86</v>
      </c>
      <c r="C45" s="175" t="s">
        <v>87</v>
      </c>
      <c r="D45" s="176" t="s">
        <v>88</v>
      </c>
      <c r="E45" s="291"/>
      <c r="F45" s="365"/>
      <c r="G45" s="366"/>
      <c r="H45" s="362"/>
      <c r="I45" s="362"/>
      <c r="J45" s="333"/>
      <c r="K45" s="333"/>
      <c r="L45" s="333"/>
      <c r="M45" s="333"/>
      <c r="N45" s="333"/>
      <c r="O45" s="385"/>
      <c r="P45" s="385"/>
      <c r="Q45" s="395"/>
      <c r="R45" s="406" t="s">
        <v>183</v>
      </c>
      <c r="S45" s="407"/>
      <c r="T45" s="407"/>
      <c r="U45" s="407"/>
      <c r="V45" s="407"/>
      <c r="W45" s="407"/>
      <c r="X45" s="408"/>
    </row>
    <row r="46" spans="2:25" ht="15.75" thickBot="1" x14ac:dyDescent="0.3">
      <c r="B46" s="287" t="s">
        <v>89</v>
      </c>
      <c r="C46" s="409">
        <v>-3</v>
      </c>
      <c r="D46" s="124">
        <v>101.5</v>
      </c>
      <c r="E46" s="291"/>
      <c r="F46" s="322"/>
      <c r="G46" s="323"/>
      <c r="H46" s="362"/>
      <c r="I46" s="362"/>
      <c r="J46" s="333"/>
      <c r="K46" s="333"/>
      <c r="L46" s="333"/>
      <c r="M46" s="333"/>
      <c r="N46" s="369"/>
      <c r="O46" s="369"/>
      <c r="P46" s="369"/>
      <c r="Q46" s="395"/>
      <c r="R46" s="410" t="s">
        <v>184</v>
      </c>
      <c r="S46" s="411"/>
      <c r="T46" s="411"/>
      <c r="U46" s="411"/>
      <c r="V46" s="411"/>
      <c r="W46" s="411"/>
      <c r="X46" s="412"/>
    </row>
    <row r="47" spans="2:25" ht="16.5" customHeight="1" x14ac:dyDescent="0.25">
      <c r="B47" s="288" t="s">
        <v>90</v>
      </c>
      <c r="C47" s="409" t="s">
        <v>185</v>
      </c>
      <c r="D47" s="124" t="s">
        <v>185</v>
      </c>
      <c r="E47" s="291"/>
      <c r="F47" s="413" t="s">
        <v>186</v>
      </c>
      <c r="G47" s="414"/>
      <c r="H47" s="415" t="s">
        <v>93</v>
      </c>
      <c r="I47" s="416"/>
      <c r="J47" s="416"/>
      <c r="K47" s="416"/>
      <c r="L47" s="416"/>
      <c r="M47" s="417"/>
      <c r="N47" s="418"/>
      <c r="O47" s="419"/>
      <c r="P47" s="419"/>
      <c r="Q47" s="420"/>
      <c r="R47" s="303" t="s">
        <v>106</v>
      </c>
      <c r="S47" s="303"/>
      <c r="T47" s="303"/>
      <c r="U47" s="303"/>
      <c r="V47" s="303"/>
      <c r="W47" s="303"/>
      <c r="X47" s="304"/>
      <c r="Y47" s="421"/>
    </row>
    <row r="48" spans="2:25" ht="14.45" customHeight="1" x14ac:dyDescent="0.25">
      <c r="B48" s="422">
        <v>12</v>
      </c>
      <c r="C48" s="423">
        <v>-0.875</v>
      </c>
      <c r="D48" s="395">
        <v>102</v>
      </c>
      <c r="E48" s="291"/>
      <c r="F48" s="424"/>
      <c r="G48" s="425"/>
      <c r="H48" s="426" t="s">
        <v>94</v>
      </c>
      <c r="I48" s="427"/>
      <c r="J48" s="428" t="s">
        <v>95</v>
      </c>
      <c r="K48" s="427"/>
      <c r="L48" s="428" t="s">
        <v>96</v>
      </c>
      <c r="M48" s="429"/>
      <c r="N48" s="430"/>
      <c r="O48" s="431"/>
      <c r="P48" s="431"/>
      <c r="Q48" s="420"/>
      <c r="R48" s="432" t="s">
        <v>187</v>
      </c>
      <c r="S48" s="433"/>
      <c r="T48" s="433"/>
      <c r="U48" s="433"/>
      <c r="V48" s="433"/>
      <c r="W48" s="433"/>
      <c r="X48" s="434"/>
      <c r="Y48" s="435"/>
    </row>
    <row r="49" spans="2:25" ht="14.45" customHeight="1" x14ac:dyDescent="0.25">
      <c r="B49" s="422">
        <v>24</v>
      </c>
      <c r="C49" s="423">
        <v>-0.25</v>
      </c>
      <c r="D49" s="395">
        <v>102.75</v>
      </c>
      <c r="E49" s="291"/>
      <c r="F49" s="436"/>
      <c r="G49" s="437"/>
      <c r="H49" s="438">
        <v>-0.5</v>
      </c>
      <c r="I49" s="439"/>
      <c r="J49" s="440">
        <v>-0.375</v>
      </c>
      <c r="K49" s="441"/>
      <c r="L49" s="440">
        <v>-0.25</v>
      </c>
      <c r="M49" s="442"/>
      <c r="N49" s="443"/>
      <c r="O49" s="310"/>
      <c r="P49" s="310"/>
      <c r="Q49" s="420"/>
      <c r="R49" s="444" t="s">
        <v>188</v>
      </c>
      <c r="S49" s="220"/>
      <c r="T49" s="220"/>
      <c r="U49" s="220"/>
      <c r="V49" s="220"/>
      <c r="W49" s="220"/>
      <c r="X49" s="445"/>
      <c r="Y49" s="446"/>
    </row>
    <row r="50" spans="2:25" ht="14.45" customHeight="1" x14ac:dyDescent="0.25">
      <c r="B50" s="422">
        <v>36</v>
      </c>
      <c r="C50" s="423">
        <v>0.25</v>
      </c>
      <c r="D50" s="395">
        <v>103.5</v>
      </c>
      <c r="E50" s="291"/>
      <c r="F50" s="424" t="s">
        <v>97</v>
      </c>
      <c r="G50" s="425"/>
      <c r="H50" s="447" t="s">
        <v>5</v>
      </c>
      <c r="I50" s="448" t="s">
        <v>189</v>
      </c>
      <c r="J50" s="449" t="s">
        <v>101</v>
      </c>
      <c r="K50" s="450"/>
      <c r="L50" s="451" t="str">
        <f>"SOFR: "&amp;Control!$B$3</f>
        <v>SOFR: 4.35</v>
      </c>
      <c r="M50" s="452"/>
      <c r="N50" s="443"/>
      <c r="O50" s="310"/>
      <c r="P50" s="310"/>
      <c r="Q50" s="420"/>
      <c r="R50" s="453" t="s">
        <v>190</v>
      </c>
      <c r="S50" s="454"/>
      <c r="T50" s="454"/>
      <c r="U50" s="454"/>
      <c r="V50" s="454"/>
      <c r="W50" s="454"/>
      <c r="X50" s="455"/>
      <c r="Y50" s="446"/>
    </row>
    <row r="51" spans="2:25" ht="14.45" customHeight="1" thickBot="1" x14ac:dyDescent="0.3">
      <c r="B51" s="422">
        <v>48</v>
      </c>
      <c r="C51" s="423">
        <v>0.625</v>
      </c>
      <c r="D51" s="395">
        <v>103.5</v>
      </c>
      <c r="E51" s="291"/>
      <c r="F51" s="424"/>
      <c r="G51" s="425"/>
      <c r="H51" s="456" t="s">
        <v>104</v>
      </c>
      <c r="I51" s="457" t="s">
        <v>189</v>
      </c>
      <c r="J51" s="458" t="s">
        <v>105</v>
      </c>
      <c r="K51" s="459"/>
      <c r="L51" s="451" t="str">
        <f>"SOFR: "&amp;Control!$B$3</f>
        <v>SOFR: 4.35</v>
      </c>
      <c r="M51" s="452"/>
      <c r="N51" s="443"/>
      <c r="O51" s="310"/>
      <c r="P51" s="310"/>
      <c r="Q51" s="420"/>
      <c r="R51" s="453"/>
      <c r="S51" s="454"/>
      <c r="T51" s="454"/>
      <c r="U51" s="454"/>
      <c r="V51" s="454"/>
      <c r="W51" s="454"/>
      <c r="X51" s="455"/>
      <c r="Y51" s="460"/>
    </row>
    <row r="52" spans="2:25" ht="14.45" customHeight="1" thickBot="1" x14ac:dyDescent="0.3">
      <c r="B52" s="461">
        <v>60</v>
      </c>
      <c r="C52" s="462">
        <v>1</v>
      </c>
      <c r="D52" s="463">
        <v>104</v>
      </c>
      <c r="E52" s="464"/>
      <c r="F52" s="465"/>
      <c r="G52" s="466"/>
      <c r="H52" s="467"/>
      <c r="I52" s="468"/>
      <c r="J52" s="468"/>
      <c r="K52" s="468"/>
      <c r="L52" s="468"/>
      <c r="M52" s="468"/>
      <c r="N52" s="469"/>
      <c r="O52" s="469"/>
      <c r="P52" s="469"/>
      <c r="Q52" s="470"/>
      <c r="R52" s="471" t="s">
        <v>103</v>
      </c>
      <c r="S52" s="472"/>
      <c r="T52" s="472"/>
      <c r="U52" s="472"/>
      <c r="V52" s="472"/>
      <c r="W52" s="472"/>
      <c r="X52" s="473"/>
      <c r="Y52" s="460"/>
    </row>
    <row r="53" spans="2:25" x14ac:dyDescent="0.25">
      <c r="N53" s="474"/>
      <c r="O53" s="474"/>
      <c r="P53" s="474"/>
    </row>
    <row r="54" spans="2:25" x14ac:dyDescent="0.25">
      <c r="F54" s="251"/>
    </row>
  </sheetData>
  <mergeCells count="101"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F27:G46"/>
    <mergeCell ref="H27:I27"/>
    <mergeCell ref="R27:S27"/>
    <mergeCell ref="T27:X27"/>
    <mergeCell ref="H28:I28"/>
    <mergeCell ref="R28:S28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F14:G15"/>
    <mergeCell ref="R14:X14"/>
    <mergeCell ref="R15:X15"/>
    <mergeCell ref="F7:G11"/>
    <mergeCell ref="R7:X7"/>
    <mergeCell ref="R8:X8"/>
    <mergeCell ref="R9:X9"/>
    <mergeCell ref="R10:X10"/>
    <mergeCell ref="R11:X11"/>
    <mergeCell ref="B2:D3"/>
    <mergeCell ref="D4:F4"/>
    <mergeCell ref="B5:D5"/>
    <mergeCell ref="E5:Q5"/>
    <mergeCell ref="R5:X5"/>
    <mergeCell ref="F6:I6"/>
  </mergeCells>
  <conditionalFormatting sqref="B6:D43">
    <cfRule type="cellIs" dxfId="116" priority="36" operator="equal">
      <formula>"N/A"</formula>
    </cfRule>
  </conditionalFormatting>
  <conditionalFormatting sqref="C46:D52">
    <cfRule type="cellIs" dxfId="115" priority="28" operator="equal">
      <formula>"N/A"</formula>
    </cfRule>
  </conditionalFormatting>
  <conditionalFormatting sqref="E5">
    <cfRule type="cellIs" dxfId="114" priority="40" operator="equal">
      <formula>"N/A"</formula>
    </cfRule>
  </conditionalFormatting>
  <conditionalFormatting sqref="F6:F7">
    <cfRule type="cellIs" dxfId="113" priority="35" operator="equal">
      <formula>"N/A"</formula>
    </cfRule>
  </conditionalFormatting>
  <conditionalFormatting sqref="F12:F13">
    <cfRule type="cellIs" dxfId="112" priority="32" operator="equal">
      <formula>"N/A"</formula>
    </cfRule>
  </conditionalFormatting>
  <conditionalFormatting sqref="F16:F17 B44:B52">
    <cfRule type="cellIs" dxfId="111" priority="29" operator="equal">
      <formula>"N/A"</formula>
    </cfRule>
  </conditionalFormatting>
  <conditionalFormatting sqref="F19:F20 N46:P47">
    <cfRule type="cellIs" dxfId="110" priority="26" operator="equal">
      <formula>"N/A"</formula>
    </cfRule>
  </conditionalFormatting>
  <conditionalFormatting sqref="F27">
    <cfRule type="cellIs" dxfId="109" priority="25" operator="equal">
      <formula>"N/A"</formula>
    </cfRule>
  </conditionalFormatting>
  <conditionalFormatting sqref="H14:H18">
    <cfRule type="cellIs" dxfId="108" priority="4" operator="equal">
      <formula>"N/A"</formula>
    </cfRule>
  </conditionalFormatting>
  <conditionalFormatting sqref="H21:H46">
    <cfRule type="cellIs" dxfId="107" priority="19" operator="equal">
      <formula>"N/A"</formula>
    </cfRule>
  </conditionalFormatting>
  <conditionalFormatting sqref="H49:H52">
    <cfRule type="cellIs" dxfId="106" priority="31" operator="equal">
      <formula>"N/A"</formula>
    </cfRule>
  </conditionalFormatting>
  <conditionalFormatting sqref="H7:I11">
    <cfRule type="cellIs" dxfId="105" priority="37" operator="equal">
      <formula>"N/A"</formula>
    </cfRule>
  </conditionalFormatting>
  <conditionalFormatting sqref="H21:I24">
    <cfRule type="cellIs" dxfId="104" priority="20" operator="equal">
      <formula>"N/A"</formula>
    </cfRule>
  </conditionalFormatting>
  <conditionalFormatting sqref="H26:I26">
    <cfRule type="cellIs" dxfId="103" priority="22" operator="equal">
      <formula>"N/A"</formula>
    </cfRule>
  </conditionalFormatting>
  <conditionalFormatting sqref="I21:I26">
    <cfRule type="cellIs" dxfId="102" priority="21" operator="equal">
      <formula>"N/A"</formula>
    </cfRule>
  </conditionalFormatting>
  <conditionalFormatting sqref="J49">
    <cfRule type="cellIs" dxfId="101" priority="30" operator="equal">
      <formula>"N/A"</formula>
    </cfRule>
  </conditionalFormatting>
  <conditionalFormatting sqref="J46:M46">
    <cfRule type="cellIs" dxfId="100" priority="15" operator="equal">
      <formula>"N/A"</formula>
    </cfRule>
  </conditionalFormatting>
  <conditionalFormatting sqref="J17:O18">
    <cfRule type="cellIs" dxfId="99" priority="2" operator="equal">
      <formula>""</formula>
    </cfRule>
  </conditionalFormatting>
  <conditionalFormatting sqref="J20:O21">
    <cfRule type="cellIs" dxfId="98" priority="8" operator="equal">
      <formula>""</formula>
    </cfRule>
  </conditionalFormatting>
  <conditionalFormatting sqref="J23:O23">
    <cfRule type="cellIs" dxfId="97" priority="6" operator="equal">
      <formula>""</formula>
    </cfRule>
  </conditionalFormatting>
  <conditionalFormatting sqref="J24:O24">
    <cfRule type="cellIs" dxfId="96" priority="18" operator="equal">
      <formula>"N/A"</formula>
    </cfRule>
  </conditionalFormatting>
  <conditionalFormatting sqref="J27:O28">
    <cfRule type="cellIs" dxfId="95" priority="9" operator="equal">
      <formula>""</formula>
    </cfRule>
  </conditionalFormatting>
  <conditionalFormatting sqref="J29:O29">
    <cfRule type="cellIs" dxfId="94" priority="14" operator="equal">
      <formula>"N/A"</formula>
    </cfRule>
  </conditionalFormatting>
  <conditionalFormatting sqref="J30:O30">
    <cfRule type="cellIs" dxfId="93" priority="13" operator="equal">
      <formula>""</formula>
    </cfRule>
  </conditionalFormatting>
  <conditionalFormatting sqref="J14:P14">
    <cfRule type="cellIs" dxfId="92" priority="1" operator="equal">
      <formula>"N/A"</formula>
    </cfRule>
  </conditionalFormatting>
  <conditionalFormatting sqref="J15:P15">
    <cfRule type="cellIs" dxfId="91" priority="3" operator="equal">
      <formula>""</formula>
    </cfRule>
  </conditionalFormatting>
  <conditionalFormatting sqref="J22:P22 J24:P26">
    <cfRule type="cellIs" dxfId="90" priority="17" operator="equal">
      <formula>"N/A"</formula>
    </cfRule>
  </conditionalFormatting>
  <conditionalFormatting sqref="J31:P32">
    <cfRule type="cellIs" dxfId="89" priority="12" operator="equal">
      <formula>"N/A"</formula>
    </cfRule>
  </conditionalFormatting>
  <conditionalFormatting sqref="J33:P34">
    <cfRule type="cellIs" dxfId="88" priority="10" operator="equal">
      <formula>""</formula>
    </cfRule>
  </conditionalFormatting>
  <conditionalFormatting sqref="J35:P36">
    <cfRule type="cellIs" dxfId="87" priority="11" operator="equal">
      <formula>"N/A"</formula>
    </cfRule>
  </conditionalFormatting>
  <conditionalFormatting sqref="J6:Q6">
    <cfRule type="cellIs" dxfId="86" priority="38" operator="equal">
      <formula>"N/A"</formula>
    </cfRule>
  </conditionalFormatting>
  <conditionalFormatting sqref="J12:Q12">
    <cfRule type="cellIs" dxfId="85" priority="27" operator="equal">
      <formula>"N/A"</formula>
    </cfRule>
  </conditionalFormatting>
  <conditionalFormatting sqref="J37:Q38 Q39 J39:P45">
    <cfRule type="cellIs" dxfId="84" priority="23" operator="equal">
      <formula>"N/A"</formula>
    </cfRule>
  </conditionalFormatting>
  <conditionalFormatting sqref="N49:P51 L50:L51">
    <cfRule type="cellIs" dxfId="83" priority="33" operator="equal">
      <formula>"N/A"</formula>
    </cfRule>
  </conditionalFormatting>
  <conditionalFormatting sqref="P16:P18">
    <cfRule type="cellIs" dxfId="82" priority="5" operator="equal">
      <formula>"N/A"</formula>
    </cfRule>
  </conditionalFormatting>
  <conditionalFormatting sqref="P20:P24">
    <cfRule type="cellIs" dxfId="81" priority="7" operator="equal">
      <formula>"N/A"</formula>
    </cfRule>
  </conditionalFormatting>
  <conditionalFormatting sqref="P26:P32">
    <cfRule type="cellIs" dxfId="80" priority="16" operator="equal">
      <formula>"N/A"</formula>
    </cfRule>
  </conditionalFormatting>
  <conditionalFormatting sqref="P46">
    <cfRule type="cellIs" dxfId="79" priority="24" operator="equal">
      <formula>"N/A"</formula>
    </cfRule>
  </conditionalFormatting>
  <conditionalFormatting sqref="R49">
    <cfRule type="cellIs" dxfId="78" priority="34" operator="equal">
      <formula>"N/A"</formula>
    </cfRule>
  </conditionalFormatting>
  <conditionalFormatting sqref="Y49:Y52">
    <cfRule type="cellIs" dxfId="77" priority="39" operator="equal">
      <formula>"N/A"</formula>
    </cfRule>
  </conditionalFormatting>
  <printOptions horizontalCentered="1" verticalCentered="1"/>
  <pageMargins left="0.2" right="0.2" top="0.25" bottom="0.25" header="0" footer="0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02DE-0108-4A51-BD4D-1DCD31CB5773}">
  <sheetPr published="0" codeName="Sheet11">
    <tabColor rgb="FFFF000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2"/>
      <c r="B1" t="s">
        <v>108</v>
      </c>
      <c r="M1" s="223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224"/>
      <c r="B4" s="225" t="s">
        <v>109</v>
      </c>
      <c r="C4" s="226"/>
      <c r="D4" s="228"/>
      <c r="E4" s="225" t="s">
        <v>110</v>
      </c>
      <c r="F4" s="227"/>
      <c r="G4" s="228"/>
      <c r="H4" s="225" t="s">
        <v>111</v>
      </c>
      <c r="I4" s="226"/>
      <c r="J4" s="227"/>
      <c r="L4" s="225" t="s">
        <v>113</v>
      </c>
      <c r="M4" s="227"/>
      <c r="P4" s="229"/>
      <c r="Q4" s="229"/>
      <c r="R4" s="229"/>
      <c r="S4" s="229"/>
    </row>
    <row r="5" spans="1:19" ht="18" thickBot="1" x14ac:dyDescent="0.3">
      <c r="A5" s="475" t="s">
        <v>4</v>
      </c>
      <c r="B5" s="230" t="s">
        <v>5</v>
      </c>
      <c r="C5" s="476" t="s">
        <v>191</v>
      </c>
      <c r="E5" s="230" t="s">
        <v>5</v>
      </c>
      <c r="F5" s="476" t="s">
        <v>191</v>
      </c>
      <c r="H5" s="230" t="s">
        <v>5</v>
      </c>
      <c r="I5" s="476" t="s">
        <v>191</v>
      </c>
      <c r="J5" s="476" t="s">
        <v>192</v>
      </c>
      <c r="L5" s="230" t="s">
        <v>5</v>
      </c>
      <c r="M5" s="476" t="s">
        <v>191</v>
      </c>
      <c r="P5" s="233"/>
      <c r="Q5" s="477"/>
      <c r="R5" s="233"/>
      <c r="S5" s="233"/>
    </row>
    <row r="6" spans="1:19" ht="15.75" x14ac:dyDescent="0.25">
      <c r="A6" s="478">
        <v>6</v>
      </c>
      <c r="B6" s="235">
        <v>98.000799999999998</v>
      </c>
      <c r="C6" s="237">
        <v>97.750799999999998</v>
      </c>
      <c r="E6" s="238">
        <v>-0.125</v>
      </c>
      <c r="F6" s="238">
        <v>-0.125</v>
      </c>
      <c r="H6" s="239">
        <f>IFERROR(E6+B6,"NA")</f>
        <v>97.875799999999998</v>
      </c>
      <c r="I6" s="240">
        <f t="shared" ref="I6:I42" si="0">F6+C6</f>
        <v>97.625799999999998</v>
      </c>
      <c r="J6" s="241">
        <f>I6-H6</f>
        <v>-0.25</v>
      </c>
      <c r="L6" s="242"/>
      <c r="M6" s="263"/>
      <c r="O6" s="240"/>
      <c r="P6" s="479"/>
    </row>
    <row r="7" spans="1:19" ht="15.75" x14ac:dyDescent="0.25">
      <c r="A7" s="478">
        <v>6.125</v>
      </c>
      <c r="B7" s="235">
        <v>98.688299999999998</v>
      </c>
      <c r="C7" s="237">
        <v>98.438299999999998</v>
      </c>
      <c r="E7" s="238">
        <v>-0.125</v>
      </c>
      <c r="F7" s="238">
        <v>-0.125</v>
      </c>
      <c r="H7" s="239">
        <f t="shared" ref="H7:H42" si="1">IFERROR(E7+B7,"NA")</f>
        <v>98.563299999999998</v>
      </c>
      <c r="I7" s="240">
        <f t="shared" si="0"/>
        <v>98.313299999999998</v>
      </c>
      <c r="J7" s="241">
        <f t="shared" ref="J7:J42" si="2">I7-H7</f>
        <v>-0.25</v>
      </c>
      <c r="L7" s="239">
        <f>H7-H6</f>
        <v>0.6875</v>
      </c>
      <c r="M7" s="241">
        <f>I7-I6</f>
        <v>0.6875</v>
      </c>
      <c r="O7" s="240"/>
      <c r="P7" s="479"/>
    </row>
    <row r="8" spans="1:19" ht="15.75" x14ac:dyDescent="0.25">
      <c r="A8" s="478">
        <v>6.25</v>
      </c>
      <c r="B8" s="235">
        <v>99.375799999999998</v>
      </c>
      <c r="C8" s="237">
        <v>99.125799999999998</v>
      </c>
      <c r="E8" s="238">
        <v>-0.125</v>
      </c>
      <c r="F8" s="238">
        <v>-0.125</v>
      </c>
      <c r="H8" s="239">
        <f t="shared" si="1"/>
        <v>99.250799999999998</v>
      </c>
      <c r="I8" s="240">
        <f t="shared" si="0"/>
        <v>99.000799999999998</v>
      </c>
      <c r="J8" s="241">
        <f t="shared" si="2"/>
        <v>-0.25</v>
      </c>
      <c r="L8" s="239">
        <f t="shared" ref="L8:M42" si="3">H8-H7</f>
        <v>0.6875</v>
      </c>
      <c r="M8" s="241">
        <f t="shared" si="3"/>
        <v>0.6875</v>
      </c>
      <c r="O8" s="240"/>
      <c r="P8" s="479"/>
    </row>
    <row r="9" spans="1:19" ht="15.75" x14ac:dyDescent="0.25">
      <c r="A9" s="478">
        <v>6.375</v>
      </c>
      <c r="B9" s="235">
        <v>100.0008</v>
      </c>
      <c r="C9" s="237">
        <v>99.750799999999998</v>
      </c>
      <c r="E9" s="238">
        <v>-0.125</v>
      </c>
      <c r="F9" s="238">
        <v>-0.125</v>
      </c>
      <c r="H9" s="239">
        <f t="shared" si="1"/>
        <v>99.875799999999998</v>
      </c>
      <c r="I9" s="240">
        <f t="shared" si="0"/>
        <v>99.625799999999998</v>
      </c>
      <c r="J9" s="241">
        <f t="shared" si="2"/>
        <v>-0.25</v>
      </c>
      <c r="L9" s="239">
        <f t="shared" si="3"/>
        <v>0.625</v>
      </c>
      <c r="M9" s="241">
        <f t="shared" si="3"/>
        <v>0.625</v>
      </c>
      <c r="O9" s="240"/>
      <c r="P9" s="479"/>
    </row>
    <row r="10" spans="1:19" ht="15.75" x14ac:dyDescent="0.25">
      <c r="A10" s="478">
        <v>6.5</v>
      </c>
      <c r="B10" s="235">
        <v>100.6258</v>
      </c>
      <c r="C10" s="237">
        <v>100.3758</v>
      </c>
      <c r="E10" s="238">
        <v>-0.125</v>
      </c>
      <c r="F10" s="238">
        <v>-0.125</v>
      </c>
      <c r="H10" s="239">
        <f t="shared" si="1"/>
        <v>100.5008</v>
      </c>
      <c r="I10" s="240">
        <f t="shared" si="0"/>
        <v>100.2508</v>
      </c>
      <c r="J10" s="241">
        <f t="shared" si="2"/>
        <v>-0.25</v>
      </c>
      <c r="L10" s="239">
        <f t="shared" si="3"/>
        <v>0.625</v>
      </c>
      <c r="M10" s="241">
        <f t="shared" si="3"/>
        <v>0.625</v>
      </c>
      <c r="O10" s="240"/>
      <c r="P10" s="479"/>
    </row>
    <row r="11" spans="1:19" ht="15.75" x14ac:dyDescent="0.25">
      <c r="A11" s="478">
        <v>6.625</v>
      </c>
      <c r="B11" s="235">
        <v>101.1883</v>
      </c>
      <c r="C11" s="237">
        <v>100.9383</v>
      </c>
      <c r="E11" s="238">
        <v>-0.125</v>
      </c>
      <c r="F11" s="238">
        <v>-0.125</v>
      </c>
      <c r="H11" s="239">
        <f t="shared" si="1"/>
        <v>101.0633</v>
      </c>
      <c r="I11" s="240">
        <f t="shared" si="0"/>
        <v>100.8133</v>
      </c>
      <c r="J11" s="241">
        <f t="shared" si="2"/>
        <v>-0.25</v>
      </c>
      <c r="L11" s="239">
        <f t="shared" si="3"/>
        <v>0.5625</v>
      </c>
      <c r="M11" s="241">
        <f t="shared" si="3"/>
        <v>0.5625</v>
      </c>
      <c r="O11" s="240"/>
      <c r="P11" s="479"/>
    </row>
    <row r="12" spans="1:19" ht="15.75" x14ac:dyDescent="0.25">
      <c r="A12" s="478">
        <v>6.75</v>
      </c>
      <c r="B12" s="235">
        <v>101.7508</v>
      </c>
      <c r="C12" s="237">
        <v>101.5008</v>
      </c>
      <c r="E12" s="238">
        <v>-0.125</v>
      </c>
      <c r="F12" s="238">
        <v>-0.125</v>
      </c>
      <c r="H12" s="239">
        <f t="shared" si="1"/>
        <v>101.6258</v>
      </c>
      <c r="I12" s="240">
        <f t="shared" si="0"/>
        <v>101.3758</v>
      </c>
      <c r="J12" s="241">
        <f t="shared" si="2"/>
        <v>-0.25</v>
      </c>
      <c r="L12" s="239">
        <f t="shared" si="3"/>
        <v>0.5625</v>
      </c>
      <c r="M12" s="241">
        <f t="shared" si="3"/>
        <v>0.5625</v>
      </c>
      <c r="O12" s="240"/>
      <c r="P12" s="479"/>
    </row>
    <row r="13" spans="1:19" ht="15.75" x14ac:dyDescent="0.25">
      <c r="A13" s="478">
        <v>6.875</v>
      </c>
      <c r="B13" s="235">
        <v>102.3133</v>
      </c>
      <c r="C13" s="237">
        <v>102.0633</v>
      </c>
      <c r="E13" s="238">
        <v>-0.125</v>
      </c>
      <c r="F13" s="238">
        <v>-0.125</v>
      </c>
      <c r="H13" s="239">
        <f t="shared" si="1"/>
        <v>102.1883</v>
      </c>
      <c r="I13" s="240">
        <f t="shared" si="0"/>
        <v>101.9383</v>
      </c>
      <c r="J13" s="241">
        <f t="shared" si="2"/>
        <v>-0.25</v>
      </c>
      <c r="L13" s="239">
        <f t="shared" si="3"/>
        <v>0.5625</v>
      </c>
      <c r="M13" s="241">
        <f t="shared" si="3"/>
        <v>0.5625</v>
      </c>
      <c r="O13" s="240"/>
      <c r="P13" s="479"/>
    </row>
    <row r="14" spans="1:19" ht="15.75" x14ac:dyDescent="0.25">
      <c r="A14" s="478">
        <v>7</v>
      </c>
      <c r="B14" s="235">
        <v>102.8133</v>
      </c>
      <c r="C14" s="237">
        <v>102.5633</v>
      </c>
      <c r="E14" s="238">
        <v>-0.125</v>
      </c>
      <c r="F14" s="238">
        <v>-0.125</v>
      </c>
      <c r="H14" s="239">
        <f t="shared" si="1"/>
        <v>102.6883</v>
      </c>
      <c r="I14" s="240">
        <f t="shared" si="0"/>
        <v>102.4383</v>
      </c>
      <c r="J14" s="241">
        <f t="shared" si="2"/>
        <v>-0.25</v>
      </c>
      <c r="L14" s="239">
        <f t="shared" si="3"/>
        <v>0.5</v>
      </c>
      <c r="M14" s="241">
        <f t="shared" si="3"/>
        <v>0.5</v>
      </c>
      <c r="N14" s="240"/>
      <c r="O14" s="240"/>
      <c r="P14" s="479"/>
      <c r="Q14" s="240"/>
    </row>
    <row r="15" spans="1:19" ht="15.75" x14ac:dyDescent="0.25">
      <c r="A15" s="478">
        <v>7.125</v>
      </c>
      <c r="B15" s="235">
        <v>103.3133</v>
      </c>
      <c r="C15" s="237">
        <v>103.0633</v>
      </c>
      <c r="E15" s="238">
        <v>-0.125</v>
      </c>
      <c r="F15" s="238">
        <v>-0.125</v>
      </c>
      <c r="H15" s="239">
        <f t="shared" si="1"/>
        <v>103.1883</v>
      </c>
      <c r="I15" s="240">
        <f t="shared" si="0"/>
        <v>102.9383</v>
      </c>
      <c r="J15" s="241">
        <f t="shared" si="2"/>
        <v>-0.25</v>
      </c>
      <c r="L15" s="239">
        <f t="shared" si="3"/>
        <v>0.5</v>
      </c>
      <c r="M15" s="241">
        <f t="shared" si="3"/>
        <v>0.5</v>
      </c>
      <c r="N15" s="240"/>
      <c r="O15" s="240"/>
      <c r="P15" s="479"/>
      <c r="Q15" s="240"/>
    </row>
    <row r="16" spans="1:19" ht="15.75" x14ac:dyDescent="0.25">
      <c r="A16" s="478">
        <v>7.25</v>
      </c>
      <c r="B16" s="235">
        <v>103.7508</v>
      </c>
      <c r="C16" s="237">
        <v>103.5008</v>
      </c>
      <c r="E16" s="238">
        <v>-0.125</v>
      </c>
      <c r="F16" s="238">
        <v>-0.125</v>
      </c>
      <c r="H16" s="239">
        <f t="shared" si="1"/>
        <v>103.6258</v>
      </c>
      <c r="I16" s="240">
        <f t="shared" si="0"/>
        <v>103.3758</v>
      </c>
      <c r="J16" s="241">
        <f t="shared" si="2"/>
        <v>-0.25</v>
      </c>
      <c r="L16" s="239">
        <f t="shared" si="3"/>
        <v>0.4375</v>
      </c>
      <c r="M16" s="241">
        <f t="shared" si="3"/>
        <v>0.4375</v>
      </c>
      <c r="N16" s="240"/>
      <c r="O16" s="240"/>
      <c r="P16" s="479"/>
      <c r="Q16" s="240"/>
    </row>
    <row r="17" spans="1:17" ht="15.75" x14ac:dyDescent="0.25">
      <c r="A17" s="478">
        <v>7.375</v>
      </c>
      <c r="B17" s="235">
        <v>104.1883</v>
      </c>
      <c r="C17" s="237">
        <v>103.9383</v>
      </c>
      <c r="E17" s="238">
        <v>-0.125</v>
      </c>
      <c r="F17" s="238">
        <v>-0.125</v>
      </c>
      <c r="H17" s="239">
        <f t="shared" si="1"/>
        <v>104.0633</v>
      </c>
      <c r="I17" s="240">
        <f t="shared" si="0"/>
        <v>103.8133</v>
      </c>
      <c r="J17" s="241">
        <f t="shared" si="2"/>
        <v>-0.25</v>
      </c>
      <c r="L17" s="239">
        <f t="shared" si="3"/>
        <v>0.4375</v>
      </c>
      <c r="M17" s="241">
        <f t="shared" si="3"/>
        <v>0.4375</v>
      </c>
      <c r="N17" s="240"/>
      <c r="O17" s="240"/>
      <c r="P17" s="479"/>
      <c r="Q17" s="240"/>
    </row>
    <row r="18" spans="1:17" ht="15.75" x14ac:dyDescent="0.25">
      <c r="A18" s="478">
        <v>7.5</v>
      </c>
      <c r="B18" s="235">
        <v>104.5633</v>
      </c>
      <c r="C18" s="237">
        <v>104.3133</v>
      </c>
      <c r="E18" s="238">
        <v>-0.125</v>
      </c>
      <c r="F18" s="238">
        <v>-0.125</v>
      </c>
      <c r="H18" s="239">
        <f t="shared" si="1"/>
        <v>104.4383</v>
      </c>
      <c r="I18" s="240">
        <f t="shared" si="0"/>
        <v>104.1883</v>
      </c>
      <c r="J18" s="241">
        <f t="shared" si="2"/>
        <v>-0.25</v>
      </c>
      <c r="L18" s="239">
        <f t="shared" si="3"/>
        <v>0.375</v>
      </c>
      <c r="M18" s="241">
        <f t="shared" si="3"/>
        <v>0.375</v>
      </c>
      <c r="N18" s="240"/>
      <c r="O18" s="240"/>
      <c r="P18" s="479"/>
      <c r="Q18" s="240"/>
    </row>
    <row r="19" spans="1:17" ht="15.75" x14ac:dyDescent="0.25">
      <c r="A19" s="478">
        <v>7.625</v>
      </c>
      <c r="B19" s="235">
        <v>104.9383</v>
      </c>
      <c r="C19" s="237">
        <v>104.6883</v>
      </c>
      <c r="E19" s="238">
        <v>-0.125</v>
      </c>
      <c r="F19" s="238">
        <v>-0.125</v>
      </c>
      <c r="H19" s="239">
        <f t="shared" si="1"/>
        <v>104.8133</v>
      </c>
      <c r="I19" s="240">
        <f t="shared" si="0"/>
        <v>104.5633</v>
      </c>
      <c r="J19" s="241">
        <f t="shared" si="2"/>
        <v>-0.25</v>
      </c>
      <c r="L19" s="239">
        <f t="shared" si="3"/>
        <v>0.375</v>
      </c>
      <c r="M19" s="241">
        <f t="shared" si="3"/>
        <v>0.375</v>
      </c>
      <c r="N19" s="240"/>
      <c r="O19" s="240"/>
      <c r="P19" s="479"/>
      <c r="Q19" s="240"/>
    </row>
    <row r="20" spans="1:17" ht="15.75" x14ac:dyDescent="0.25">
      <c r="A20" s="478">
        <v>7.75</v>
      </c>
      <c r="B20" s="235">
        <v>105.3133</v>
      </c>
      <c r="C20" s="237">
        <v>105.0633</v>
      </c>
      <c r="E20" s="238">
        <v>-0.125</v>
      </c>
      <c r="F20" s="238">
        <v>-0.125</v>
      </c>
      <c r="H20" s="239">
        <f t="shared" si="1"/>
        <v>105.1883</v>
      </c>
      <c r="I20" s="240">
        <f t="shared" si="0"/>
        <v>104.9383</v>
      </c>
      <c r="J20" s="241">
        <f t="shared" si="2"/>
        <v>-0.25</v>
      </c>
      <c r="L20" s="239">
        <f t="shared" si="3"/>
        <v>0.375</v>
      </c>
      <c r="M20" s="241">
        <f t="shared" si="3"/>
        <v>0.375</v>
      </c>
      <c r="N20" s="240"/>
      <c r="O20" s="240"/>
      <c r="P20" s="479"/>
      <c r="Q20" s="240"/>
    </row>
    <row r="21" spans="1:17" ht="15.75" x14ac:dyDescent="0.25">
      <c r="A21" s="478">
        <v>7.875</v>
      </c>
      <c r="B21" s="235">
        <v>105.6258</v>
      </c>
      <c r="C21" s="237">
        <v>105.3758</v>
      </c>
      <c r="E21" s="238">
        <v>-0.125</v>
      </c>
      <c r="F21" s="238">
        <v>-0.125</v>
      </c>
      <c r="H21" s="239">
        <f t="shared" si="1"/>
        <v>105.5008</v>
      </c>
      <c r="I21" s="240">
        <f t="shared" si="0"/>
        <v>105.2508</v>
      </c>
      <c r="J21" s="241">
        <f t="shared" si="2"/>
        <v>-0.25</v>
      </c>
      <c r="L21" s="239">
        <f t="shared" si="3"/>
        <v>0.3125</v>
      </c>
      <c r="M21" s="241">
        <f t="shared" si="3"/>
        <v>0.3125</v>
      </c>
      <c r="N21" s="240"/>
      <c r="O21" s="240"/>
      <c r="P21" s="479"/>
      <c r="Q21" s="240"/>
    </row>
    <row r="22" spans="1:17" ht="15.75" x14ac:dyDescent="0.25">
      <c r="A22" s="478">
        <v>8</v>
      </c>
      <c r="B22" s="235">
        <v>105.9383</v>
      </c>
      <c r="C22" s="237">
        <v>105.6883</v>
      </c>
      <c r="E22" s="238">
        <v>-0.125</v>
      </c>
      <c r="F22" s="238">
        <v>-0.125</v>
      </c>
      <c r="H22" s="239">
        <f t="shared" si="1"/>
        <v>105.8133</v>
      </c>
      <c r="I22" s="240">
        <f t="shared" si="0"/>
        <v>105.5633</v>
      </c>
      <c r="J22" s="241">
        <f t="shared" si="2"/>
        <v>-0.25</v>
      </c>
      <c r="L22" s="239">
        <f t="shared" si="3"/>
        <v>0.3125</v>
      </c>
      <c r="M22" s="241">
        <f t="shared" si="3"/>
        <v>0.3125</v>
      </c>
      <c r="N22" s="240"/>
      <c r="O22" s="240"/>
      <c r="P22" s="479"/>
      <c r="Q22" s="240"/>
    </row>
    <row r="23" spans="1:17" ht="15.75" x14ac:dyDescent="0.25">
      <c r="A23" s="478">
        <v>8.125</v>
      </c>
      <c r="B23" s="235">
        <v>106.2196</v>
      </c>
      <c r="C23" s="237">
        <v>105.9696</v>
      </c>
      <c r="E23" s="238">
        <v>-0.125</v>
      </c>
      <c r="F23" s="238">
        <v>-0.125</v>
      </c>
      <c r="H23" s="239">
        <f t="shared" si="1"/>
        <v>106.0946</v>
      </c>
      <c r="I23" s="240">
        <f t="shared" si="0"/>
        <v>105.8446</v>
      </c>
      <c r="J23" s="241">
        <f t="shared" si="2"/>
        <v>-0.25</v>
      </c>
      <c r="L23" s="239">
        <f t="shared" si="3"/>
        <v>0.28130000000000166</v>
      </c>
      <c r="M23" s="241">
        <f t="shared" si="3"/>
        <v>0.28130000000000166</v>
      </c>
      <c r="N23" s="240"/>
      <c r="O23" s="240"/>
      <c r="P23" s="479"/>
      <c r="Q23" s="240"/>
    </row>
    <row r="24" spans="1:17" ht="15.75" x14ac:dyDescent="0.25">
      <c r="A24" s="478">
        <v>8.25</v>
      </c>
      <c r="B24" s="235">
        <v>106.5008</v>
      </c>
      <c r="C24" s="237">
        <v>106.2508</v>
      </c>
      <c r="E24" s="238">
        <v>-0.125</v>
      </c>
      <c r="F24" s="238">
        <v>-0.125</v>
      </c>
      <c r="H24" s="239">
        <f t="shared" si="1"/>
        <v>106.3758</v>
      </c>
      <c r="I24" s="240">
        <f t="shared" si="0"/>
        <v>106.1258</v>
      </c>
      <c r="J24" s="241">
        <f t="shared" si="2"/>
        <v>-0.25</v>
      </c>
      <c r="L24" s="239">
        <f t="shared" si="3"/>
        <v>0.28119999999999834</v>
      </c>
      <c r="M24" s="241">
        <f t="shared" si="3"/>
        <v>0.28119999999999834</v>
      </c>
      <c r="N24" s="240"/>
      <c r="O24" s="240"/>
      <c r="P24" s="479"/>
    </row>
    <row r="25" spans="1:17" ht="15.75" x14ac:dyDescent="0.25">
      <c r="A25" s="478">
        <v>8.375</v>
      </c>
      <c r="B25" s="235">
        <v>106.7508</v>
      </c>
      <c r="C25" s="237">
        <v>106.5008</v>
      </c>
      <c r="E25" s="238">
        <v>-0.125</v>
      </c>
      <c r="F25" s="238">
        <v>-0.125</v>
      </c>
      <c r="H25" s="239">
        <f t="shared" si="1"/>
        <v>106.6258</v>
      </c>
      <c r="I25" s="240">
        <f t="shared" si="0"/>
        <v>106.3758</v>
      </c>
      <c r="J25" s="241">
        <f t="shared" si="2"/>
        <v>-0.25</v>
      </c>
      <c r="L25" s="239">
        <f t="shared" si="3"/>
        <v>0.25</v>
      </c>
      <c r="M25" s="241">
        <f t="shared" si="3"/>
        <v>0.25</v>
      </c>
      <c r="N25" s="240"/>
      <c r="O25" s="240"/>
      <c r="P25" s="479"/>
    </row>
    <row r="26" spans="1:17" ht="15.75" x14ac:dyDescent="0.25">
      <c r="A26" s="478">
        <v>8.5</v>
      </c>
      <c r="B26" s="235">
        <v>107.0008</v>
      </c>
      <c r="C26" s="237">
        <v>106.7508</v>
      </c>
      <c r="E26" s="238">
        <v>-0.125</v>
      </c>
      <c r="F26" s="238">
        <v>-0.125</v>
      </c>
      <c r="H26" s="239">
        <f t="shared" si="1"/>
        <v>106.8758</v>
      </c>
      <c r="I26" s="240">
        <f t="shared" si="0"/>
        <v>106.6258</v>
      </c>
      <c r="J26" s="241">
        <f t="shared" si="2"/>
        <v>-0.25</v>
      </c>
      <c r="L26" s="239">
        <f t="shared" si="3"/>
        <v>0.25</v>
      </c>
      <c r="M26" s="241">
        <f t="shared" si="3"/>
        <v>0.25</v>
      </c>
      <c r="N26" s="240"/>
      <c r="O26" s="240"/>
      <c r="P26" s="479"/>
    </row>
    <row r="27" spans="1:17" ht="15.75" x14ac:dyDescent="0.25">
      <c r="A27" s="478">
        <v>8.625</v>
      </c>
      <c r="B27" s="235">
        <v>107.2508</v>
      </c>
      <c r="C27" s="237">
        <v>107.0008</v>
      </c>
      <c r="E27" s="238">
        <v>-0.125</v>
      </c>
      <c r="F27" s="238">
        <v>-0.125</v>
      </c>
      <c r="H27" s="239">
        <f t="shared" si="1"/>
        <v>107.1258</v>
      </c>
      <c r="I27" s="240">
        <f t="shared" si="0"/>
        <v>106.8758</v>
      </c>
      <c r="J27" s="241">
        <f t="shared" si="2"/>
        <v>-0.25</v>
      </c>
      <c r="L27" s="239">
        <f t="shared" si="3"/>
        <v>0.25</v>
      </c>
      <c r="M27" s="241">
        <f t="shared" si="3"/>
        <v>0.25</v>
      </c>
      <c r="N27" s="240"/>
      <c r="O27" s="240"/>
      <c r="P27" s="479"/>
    </row>
    <row r="28" spans="1:17" ht="15.75" x14ac:dyDescent="0.25">
      <c r="A28" s="478">
        <v>8.75</v>
      </c>
      <c r="B28" s="235">
        <v>107.5008</v>
      </c>
      <c r="C28" s="237">
        <v>107.2508</v>
      </c>
      <c r="E28" s="238">
        <v>-0.125</v>
      </c>
      <c r="F28" s="238">
        <v>-0.125</v>
      </c>
      <c r="H28" s="239">
        <f t="shared" si="1"/>
        <v>107.3758</v>
      </c>
      <c r="I28" s="240">
        <f t="shared" si="0"/>
        <v>107.1258</v>
      </c>
      <c r="J28" s="241">
        <f t="shared" si="2"/>
        <v>-0.25</v>
      </c>
      <c r="L28" s="239">
        <f t="shared" si="3"/>
        <v>0.25</v>
      </c>
      <c r="M28" s="241">
        <f t="shared" si="3"/>
        <v>0.25</v>
      </c>
      <c r="N28" s="240"/>
      <c r="O28" s="240"/>
      <c r="P28" s="479"/>
    </row>
    <row r="29" spans="1:17" ht="15.75" x14ac:dyDescent="0.25">
      <c r="A29" s="478">
        <v>8.875</v>
      </c>
      <c r="B29" s="235">
        <v>107.7508</v>
      </c>
      <c r="C29" s="237">
        <v>107.5008</v>
      </c>
      <c r="E29" s="238">
        <v>-0.125</v>
      </c>
      <c r="F29" s="238">
        <v>-0.125</v>
      </c>
      <c r="H29" s="239">
        <f t="shared" si="1"/>
        <v>107.6258</v>
      </c>
      <c r="I29" s="240">
        <f t="shared" si="0"/>
        <v>107.3758</v>
      </c>
      <c r="J29" s="241">
        <f t="shared" si="2"/>
        <v>-0.25</v>
      </c>
      <c r="L29" s="239">
        <f t="shared" si="3"/>
        <v>0.25</v>
      </c>
      <c r="M29" s="241">
        <f t="shared" si="3"/>
        <v>0.25</v>
      </c>
      <c r="N29" s="240"/>
      <c r="O29" s="240"/>
      <c r="P29" s="479"/>
    </row>
    <row r="30" spans="1:17" ht="15.75" x14ac:dyDescent="0.25">
      <c r="A30" s="478">
        <v>9</v>
      </c>
      <c r="B30" s="235">
        <v>108.0008</v>
      </c>
      <c r="C30" s="237">
        <v>107.7508</v>
      </c>
      <c r="E30" s="238">
        <v>-0.125</v>
      </c>
      <c r="F30" s="238">
        <v>-0.125</v>
      </c>
      <c r="H30" s="239">
        <f t="shared" si="1"/>
        <v>107.8758</v>
      </c>
      <c r="I30" s="240">
        <f t="shared" si="0"/>
        <v>107.6258</v>
      </c>
      <c r="J30" s="241">
        <f t="shared" si="2"/>
        <v>-0.25</v>
      </c>
      <c r="L30" s="239">
        <f t="shared" si="3"/>
        <v>0.25</v>
      </c>
      <c r="M30" s="241">
        <f t="shared" si="3"/>
        <v>0.25</v>
      </c>
      <c r="N30" s="240"/>
      <c r="O30" s="240"/>
      <c r="P30" s="479"/>
    </row>
    <row r="31" spans="1:17" ht="15.75" x14ac:dyDescent="0.25">
      <c r="A31" s="478">
        <v>9.125</v>
      </c>
      <c r="B31" s="235">
        <v>108.2508</v>
      </c>
      <c r="C31" s="237">
        <v>108.0008</v>
      </c>
      <c r="E31" s="238">
        <v>-0.125</v>
      </c>
      <c r="F31" s="238">
        <v>-0.125</v>
      </c>
      <c r="H31" s="239">
        <f t="shared" si="1"/>
        <v>108.1258</v>
      </c>
      <c r="I31" s="240">
        <f t="shared" si="0"/>
        <v>107.8758</v>
      </c>
      <c r="J31" s="241">
        <f t="shared" si="2"/>
        <v>-0.25</v>
      </c>
      <c r="L31" s="239">
        <f t="shared" si="3"/>
        <v>0.25</v>
      </c>
      <c r="M31" s="241">
        <f t="shared" si="3"/>
        <v>0.25</v>
      </c>
      <c r="N31" s="240"/>
      <c r="O31" s="240"/>
      <c r="P31" s="479"/>
    </row>
    <row r="32" spans="1:17" ht="15.75" x14ac:dyDescent="0.25">
      <c r="A32" s="478">
        <v>9.25</v>
      </c>
      <c r="B32" s="235">
        <v>108.5008</v>
      </c>
      <c r="C32" s="237">
        <v>108.2508</v>
      </c>
      <c r="E32" s="238">
        <v>-0.125</v>
      </c>
      <c r="F32" s="238">
        <v>-0.125</v>
      </c>
      <c r="H32" s="239">
        <f t="shared" si="1"/>
        <v>108.3758</v>
      </c>
      <c r="I32" s="240">
        <f t="shared" si="0"/>
        <v>108.1258</v>
      </c>
      <c r="J32" s="241">
        <f t="shared" si="2"/>
        <v>-0.25</v>
      </c>
      <c r="L32" s="239">
        <f t="shared" si="3"/>
        <v>0.25</v>
      </c>
      <c r="M32" s="241">
        <f t="shared" si="3"/>
        <v>0.25</v>
      </c>
      <c r="N32" s="240"/>
      <c r="O32" s="240"/>
      <c r="P32" s="479"/>
    </row>
    <row r="33" spans="1:16" ht="15.75" x14ac:dyDescent="0.25">
      <c r="A33" s="478">
        <v>9.375</v>
      </c>
      <c r="B33" s="235">
        <v>108.7508</v>
      </c>
      <c r="C33" s="237">
        <v>108.5008</v>
      </c>
      <c r="E33" s="238">
        <v>-0.125</v>
      </c>
      <c r="F33" s="238">
        <v>-0.125</v>
      </c>
      <c r="H33" s="239">
        <f t="shared" si="1"/>
        <v>108.6258</v>
      </c>
      <c r="I33" s="240">
        <f t="shared" si="0"/>
        <v>108.3758</v>
      </c>
      <c r="J33" s="241">
        <f t="shared" si="2"/>
        <v>-0.25</v>
      </c>
      <c r="L33" s="239">
        <f t="shared" si="3"/>
        <v>0.25</v>
      </c>
      <c r="M33" s="241">
        <f t="shared" si="3"/>
        <v>0.25</v>
      </c>
      <c r="N33" s="240"/>
      <c r="O33" s="240"/>
      <c r="P33" s="479"/>
    </row>
    <row r="34" spans="1:16" ht="15.75" x14ac:dyDescent="0.25">
      <c r="A34" s="478">
        <v>9.5</v>
      </c>
      <c r="B34" s="235">
        <v>109.0008</v>
      </c>
      <c r="C34" s="237">
        <v>108.7508</v>
      </c>
      <c r="E34" s="238">
        <v>-0.125</v>
      </c>
      <c r="F34" s="238">
        <v>-0.125</v>
      </c>
      <c r="H34" s="239">
        <f t="shared" si="1"/>
        <v>108.8758</v>
      </c>
      <c r="I34" s="240">
        <f t="shared" si="0"/>
        <v>108.6258</v>
      </c>
      <c r="J34" s="241">
        <f t="shared" si="2"/>
        <v>-0.25</v>
      </c>
      <c r="L34" s="239">
        <f t="shared" si="3"/>
        <v>0.25</v>
      </c>
      <c r="M34" s="241">
        <f t="shared" si="3"/>
        <v>0.25</v>
      </c>
      <c r="N34" s="240"/>
      <c r="O34" s="240"/>
      <c r="P34" s="479"/>
    </row>
    <row r="35" spans="1:16" ht="15.75" x14ac:dyDescent="0.25">
      <c r="A35" s="478">
        <v>9.625</v>
      </c>
      <c r="B35" s="235">
        <v>109.2508</v>
      </c>
      <c r="C35" s="237">
        <v>109.0008</v>
      </c>
      <c r="E35" s="238">
        <v>-0.125</v>
      </c>
      <c r="F35" s="238">
        <v>-0.125</v>
      </c>
      <c r="H35" s="239">
        <f t="shared" si="1"/>
        <v>109.1258</v>
      </c>
      <c r="I35" s="240">
        <f t="shared" si="0"/>
        <v>108.8758</v>
      </c>
      <c r="J35" s="241">
        <f t="shared" si="2"/>
        <v>-0.25</v>
      </c>
      <c r="L35" s="239">
        <f t="shared" si="3"/>
        <v>0.25</v>
      </c>
      <c r="M35" s="241">
        <f t="shared" si="3"/>
        <v>0.25</v>
      </c>
      <c r="N35" s="240"/>
      <c r="O35" s="240"/>
      <c r="P35" s="479"/>
    </row>
    <row r="36" spans="1:16" ht="15.75" x14ac:dyDescent="0.25">
      <c r="A36" s="478">
        <v>9.75</v>
      </c>
      <c r="B36" s="235">
        <v>109.5008</v>
      </c>
      <c r="C36" s="237">
        <v>109.2508</v>
      </c>
      <c r="E36" s="238">
        <v>-0.125</v>
      </c>
      <c r="F36" s="238">
        <v>-0.125</v>
      </c>
      <c r="H36" s="239">
        <f t="shared" si="1"/>
        <v>109.3758</v>
      </c>
      <c r="I36" s="240">
        <f t="shared" si="0"/>
        <v>109.1258</v>
      </c>
      <c r="J36" s="241">
        <f t="shared" si="2"/>
        <v>-0.25</v>
      </c>
      <c r="L36" s="239">
        <f t="shared" si="3"/>
        <v>0.25</v>
      </c>
      <c r="M36" s="241">
        <f t="shared" si="3"/>
        <v>0.25</v>
      </c>
      <c r="N36" s="240"/>
      <c r="O36" s="240"/>
      <c r="P36" s="479"/>
    </row>
    <row r="37" spans="1:16" ht="15.75" x14ac:dyDescent="0.25">
      <c r="A37" s="478">
        <v>9.875</v>
      </c>
      <c r="B37" s="235">
        <v>109.7508</v>
      </c>
      <c r="C37" s="237">
        <v>109.5008</v>
      </c>
      <c r="E37" s="238">
        <v>-0.125</v>
      </c>
      <c r="F37" s="238">
        <v>-0.125</v>
      </c>
      <c r="H37" s="239">
        <f t="shared" si="1"/>
        <v>109.6258</v>
      </c>
      <c r="I37" s="240">
        <f t="shared" si="0"/>
        <v>109.3758</v>
      </c>
      <c r="J37" s="241">
        <f t="shared" si="2"/>
        <v>-0.25</v>
      </c>
      <c r="L37" s="239">
        <f t="shared" si="3"/>
        <v>0.25</v>
      </c>
      <c r="M37" s="241">
        <f t="shared" si="3"/>
        <v>0.25</v>
      </c>
      <c r="N37" s="240"/>
      <c r="O37" s="240"/>
      <c r="P37" s="479"/>
    </row>
    <row r="38" spans="1:16" ht="15.75" x14ac:dyDescent="0.25">
      <c r="A38" s="478">
        <v>10</v>
      </c>
      <c r="B38" s="235">
        <v>110.0008</v>
      </c>
      <c r="C38" s="237">
        <v>109.7508</v>
      </c>
      <c r="E38" s="238">
        <v>-0.125</v>
      </c>
      <c r="F38" s="238">
        <v>-0.125</v>
      </c>
      <c r="H38" s="239">
        <f t="shared" si="1"/>
        <v>109.8758</v>
      </c>
      <c r="I38" s="240">
        <f t="shared" si="0"/>
        <v>109.6258</v>
      </c>
      <c r="J38" s="241">
        <f t="shared" si="2"/>
        <v>-0.25</v>
      </c>
      <c r="L38" s="239">
        <f t="shared" si="3"/>
        <v>0.25</v>
      </c>
      <c r="M38" s="241">
        <f t="shared" si="3"/>
        <v>0.25</v>
      </c>
      <c r="N38" s="240"/>
      <c r="O38" s="240"/>
      <c r="P38" s="479"/>
    </row>
    <row r="39" spans="1:16" ht="15.75" x14ac:dyDescent="0.25">
      <c r="A39" s="478">
        <v>10.125</v>
      </c>
      <c r="B39" s="235">
        <v>110.2508</v>
      </c>
      <c r="C39" s="237">
        <v>110.0008</v>
      </c>
      <c r="E39" s="238">
        <v>-0.125</v>
      </c>
      <c r="F39" s="238">
        <v>-0.125</v>
      </c>
      <c r="H39" s="239">
        <f t="shared" si="1"/>
        <v>110.1258</v>
      </c>
      <c r="I39" s="240">
        <f t="shared" si="0"/>
        <v>109.8758</v>
      </c>
      <c r="J39" s="241">
        <f t="shared" si="2"/>
        <v>-0.25</v>
      </c>
      <c r="L39" s="239">
        <f t="shared" si="3"/>
        <v>0.25</v>
      </c>
      <c r="M39" s="241">
        <f t="shared" si="3"/>
        <v>0.25</v>
      </c>
      <c r="N39" s="240"/>
      <c r="O39" s="240"/>
      <c r="P39" s="479"/>
    </row>
    <row r="40" spans="1:16" ht="15.75" x14ac:dyDescent="0.25">
      <c r="A40" s="478">
        <v>10.25</v>
      </c>
      <c r="B40" s="235">
        <v>110.5008</v>
      </c>
      <c r="C40" s="237">
        <v>110.2508</v>
      </c>
      <c r="E40" s="238">
        <v>-0.125</v>
      </c>
      <c r="F40" s="238">
        <v>-0.125</v>
      </c>
      <c r="H40" s="239">
        <f t="shared" si="1"/>
        <v>110.3758</v>
      </c>
      <c r="I40" s="240">
        <f t="shared" si="0"/>
        <v>110.1258</v>
      </c>
      <c r="J40" s="241">
        <f t="shared" si="2"/>
        <v>-0.25</v>
      </c>
      <c r="L40" s="239">
        <f t="shared" si="3"/>
        <v>0.25</v>
      </c>
      <c r="M40" s="241">
        <f t="shared" si="3"/>
        <v>0.25</v>
      </c>
      <c r="N40" s="240"/>
      <c r="O40" s="240"/>
      <c r="P40" s="479"/>
    </row>
    <row r="41" spans="1:16" ht="15.75" x14ac:dyDescent="0.25">
      <c r="A41" s="478">
        <v>10.375</v>
      </c>
      <c r="B41" s="235">
        <v>110.7508</v>
      </c>
      <c r="C41" s="237">
        <v>110.5008</v>
      </c>
      <c r="E41" s="238">
        <v>-0.125</v>
      </c>
      <c r="F41" s="238">
        <v>-0.125</v>
      </c>
      <c r="H41" s="239">
        <f t="shared" si="1"/>
        <v>110.6258</v>
      </c>
      <c r="I41" s="240">
        <f t="shared" si="0"/>
        <v>110.3758</v>
      </c>
      <c r="J41" s="241">
        <f t="shared" si="2"/>
        <v>-0.25</v>
      </c>
      <c r="L41" s="239">
        <f t="shared" si="3"/>
        <v>0.25</v>
      </c>
      <c r="M41" s="241">
        <f t="shared" si="3"/>
        <v>0.25</v>
      </c>
      <c r="N41" s="240"/>
      <c r="O41" s="240"/>
      <c r="P41" s="479"/>
    </row>
    <row r="42" spans="1:16" ht="15.75" x14ac:dyDescent="0.25">
      <c r="A42" s="478">
        <v>10.5</v>
      </c>
      <c r="B42" s="235">
        <v>111.0008</v>
      </c>
      <c r="C42" s="237">
        <v>110.7508</v>
      </c>
      <c r="E42" s="238">
        <v>-0.125</v>
      </c>
      <c r="F42" s="238">
        <v>-0.125</v>
      </c>
      <c r="H42" s="239">
        <f t="shared" si="1"/>
        <v>110.8758</v>
      </c>
      <c r="I42" s="240">
        <f t="shared" si="0"/>
        <v>110.6258</v>
      </c>
      <c r="J42" s="241">
        <f t="shared" si="2"/>
        <v>-0.25</v>
      </c>
      <c r="L42" s="239">
        <f t="shared" si="3"/>
        <v>0.25</v>
      </c>
      <c r="M42" s="241">
        <f t="shared" si="3"/>
        <v>0.25</v>
      </c>
      <c r="N42" s="240"/>
      <c r="O42" s="240"/>
      <c r="P42" s="479"/>
    </row>
    <row r="43" spans="1:16" ht="15.75" x14ac:dyDescent="0.25">
      <c r="A43" s="480"/>
      <c r="B43" s="236"/>
      <c r="C43" s="236"/>
      <c r="E43" s="481"/>
      <c r="F43" s="481"/>
      <c r="H43" s="240"/>
      <c r="I43" s="240"/>
      <c r="J43" s="240"/>
      <c r="L43" s="240"/>
      <c r="M43" s="240"/>
    </row>
    <row r="44" spans="1:16" ht="15.75" x14ac:dyDescent="0.25">
      <c r="A44" s="480"/>
      <c r="B44" s="236"/>
      <c r="C44" s="236"/>
      <c r="E44" s="481"/>
      <c r="F44" s="481"/>
      <c r="H44" s="240"/>
      <c r="I44" s="240"/>
      <c r="J44" s="240"/>
      <c r="L44" s="240"/>
      <c r="M44" s="24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27D1-3A32-4099-B960-A92EC6C1C761}">
  <sheetPr published="0" codeName="Sheet3">
    <tabColor rgb="FF00B0F0"/>
    <pageSetUpPr fitToPage="1"/>
  </sheetPr>
  <dimension ref="B1:AE67"/>
  <sheetViews>
    <sheetView zoomScale="70" zoomScaleNormal="70" workbookViewId="0">
      <selection activeCell="AD26" sqref="AD26"/>
    </sheetView>
  </sheetViews>
  <sheetFormatPr defaultColWidth="8.85546875" defaultRowHeight="15.75" x14ac:dyDescent="0.25"/>
  <cols>
    <col min="1" max="1" width="2.5703125" style="482" customWidth="1"/>
    <col min="2" max="2" width="14.28515625" style="482" customWidth="1"/>
    <col min="3" max="3" width="19.140625" style="482" customWidth="1"/>
    <col min="4" max="4" width="19" style="482" customWidth="1"/>
    <col min="5" max="5" width="9.7109375" style="482" customWidth="1"/>
    <col min="6" max="6" width="17.28515625" style="482" customWidth="1"/>
    <col min="7" max="7" width="62.140625" style="482" customWidth="1"/>
    <col min="8" max="15" width="8.42578125" style="482" customWidth="1"/>
    <col min="16" max="16" width="1.5703125" style="482" customWidth="1"/>
    <col min="17" max="17" width="32.7109375" style="482" customWidth="1"/>
    <col min="18" max="24" width="7.5703125" style="482" customWidth="1"/>
    <col min="25" max="16384" width="8.85546875" style="482"/>
  </cols>
  <sheetData>
    <row r="1" spans="2:25" ht="16.5" thickBot="1" x14ac:dyDescent="0.3">
      <c r="H1" s="483"/>
      <c r="I1" s="483"/>
      <c r="J1" s="483"/>
      <c r="K1" s="484"/>
      <c r="L1" s="484"/>
      <c r="M1" s="484"/>
      <c r="N1" s="483"/>
      <c r="O1" s="483"/>
      <c r="P1" s="485"/>
    </row>
    <row r="2" spans="2:25" ht="15.6" customHeight="1" x14ac:dyDescent="0.25">
      <c r="B2" s="254" t="s">
        <v>117</v>
      </c>
      <c r="C2" s="255"/>
      <c r="D2" s="255"/>
      <c r="E2" s="486"/>
      <c r="F2" s="6" t="s">
        <v>193</v>
      </c>
      <c r="G2" s="6"/>
      <c r="H2" s="6"/>
      <c r="I2" s="6"/>
      <c r="J2" s="6"/>
      <c r="K2" s="6"/>
      <c r="L2" s="6"/>
      <c r="M2" s="6"/>
      <c r="N2" s="6"/>
      <c r="O2" s="6"/>
      <c r="P2" s="486"/>
      <c r="Q2" s="487"/>
      <c r="R2" s="488"/>
      <c r="S2" s="488"/>
      <c r="T2" s="488"/>
      <c r="U2" s="489"/>
      <c r="V2" s="489"/>
      <c r="W2" s="486"/>
      <c r="X2" s="490"/>
    </row>
    <row r="3" spans="2:25" ht="18" customHeight="1" x14ac:dyDescent="0.25">
      <c r="B3" s="258"/>
      <c r="C3" s="259"/>
      <c r="D3" s="259"/>
      <c r="E3" s="491"/>
      <c r="F3" s="17"/>
      <c r="G3" s="17"/>
      <c r="H3" s="17"/>
      <c r="I3" s="17"/>
      <c r="J3" s="17"/>
      <c r="K3" s="17"/>
      <c r="L3" s="17"/>
      <c r="M3" s="17"/>
      <c r="N3" s="17"/>
      <c r="O3" s="17"/>
      <c r="P3" s="491"/>
      <c r="Q3"/>
      <c r="R3" s="492"/>
      <c r="S3" s="492"/>
      <c r="T3" s="492"/>
      <c r="U3" s="493"/>
      <c r="V3" s="493"/>
      <c r="W3" s="494"/>
      <c r="X3" s="495"/>
    </row>
    <row r="4" spans="2:25" ht="16.149999999999999" customHeight="1" x14ac:dyDescent="0.25">
      <c r="B4" s="496" t="s">
        <v>3</v>
      </c>
      <c r="C4" s="497"/>
      <c r="D4" s="498" t="str">
        <f>TEXT(Control!$B$1,"MM/DD/YYYY")&amp;" "&amp;Control!B2</f>
        <v>03/13/2025 A</v>
      </c>
      <c r="E4" s="499"/>
      <c r="F4" s="500" t="s">
        <v>194</v>
      </c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492"/>
      <c r="R4" s="492"/>
      <c r="S4" s="492"/>
      <c r="T4" s="492"/>
      <c r="U4" s="493"/>
      <c r="V4" s="493"/>
      <c r="W4" s="502"/>
      <c r="X4" s="503"/>
    </row>
    <row r="5" spans="2:25" ht="18.75" x14ac:dyDescent="0.25">
      <c r="B5" s="504" t="s">
        <v>195</v>
      </c>
      <c r="C5" s="505"/>
      <c r="D5" s="505"/>
      <c r="E5" s="506"/>
      <c r="F5" s="507" t="s">
        <v>196</v>
      </c>
      <c r="G5" s="508"/>
      <c r="H5" s="508"/>
      <c r="I5" s="508"/>
      <c r="J5" s="508"/>
      <c r="K5" s="508"/>
      <c r="L5" s="508"/>
      <c r="M5" s="508"/>
      <c r="N5" s="508"/>
      <c r="O5" s="508"/>
      <c r="P5" s="509"/>
      <c r="Q5" s="510"/>
      <c r="R5" s="510"/>
      <c r="S5" s="510"/>
      <c r="T5" s="510"/>
      <c r="U5" s="510"/>
      <c r="V5" s="494"/>
      <c r="W5" s="494"/>
      <c r="X5" s="495"/>
    </row>
    <row r="6" spans="2:25" ht="15.75" customHeight="1" x14ac:dyDescent="0.25">
      <c r="B6" s="511" t="s">
        <v>197</v>
      </c>
      <c r="C6" s="512" t="s">
        <v>5</v>
      </c>
      <c r="D6" s="512" t="s">
        <v>191</v>
      </c>
      <c r="E6" s="513"/>
      <c r="F6" s="512" t="s">
        <v>198</v>
      </c>
      <c r="G6" s="512" t="s">
        <v>199</v>
      </c>
      <c r="H6" s="514" t="s">
        <v>200</v>
      </c>
      <c r="I6" s="514">
        <v>0.6</v>
      </c>
      <c r="J6" s="514">
        <v>0.65</v>
      </c>
      <c r="K6" s="514">
        <v>0.70000000000000018</v>
      </c>
      <c r="L6" s="514">
        <v>0.75000000000000022</v>
      </c>
      <c r="M6" s="514">
        <v>0.80000000000000027</v>
      </c>
      <c r="N6" s="514">
        <v>0.85</v>
      </c>
      <c r="O6" s="514">
        <v>0.9</v>
      </c>
      <c r="P6" s="513"/>
      <c r="Q6" s="515"/>
      <c r="R6" s="515"/>
      <c r="S6" s="515"/>
      <c r="T6" s="515"/>
      <c r="U6" s="515"/>
      <c r="V6" s="515"/>
      <c r="W6" s="515"/>
      <c r="X6" s="516"/>
    </row>
    <row r="7" spans="2:25" ht="15" customHeight="1" x14ac:dyDescent="0.25">
      <c r="B7" s="517">
        <f>'Flex Select Pricer'!A6-0.001</f>
        <v>5.7489999999999997</v>
      </c>
      <c r="C7" s="420">
        <f>'Flex Select Pricer'!H6</f>
        <v>96.0625</v>
      </c>
      <c r="D7" s="420">
        <f>'Flex Select Pricer'!I6</f>
        <v>95.8125</v>
      </c>
      <c r="E7" s="518"/>
      <c r="F7" s="519" t="s">
        <v>201</v>
      </c>
      <c r="G7" s="520" t="s">
        <v>126</v>
      </c>
      <c r="H7" s="521">
        <v>0.25</v>
      </c>
      <c r="I7" s="522">
        <v>0</v>
      </c>
      <c r="J7" s="523">
        <v>-0.125</v>
      </c>
      <c r="K7" s="524">
        <v>-0.375</v>
      </c>
      <c r="L7" s="524">
        <v>-0.375</v>
      </c>
      <c r="M7" s="521">
        <v>-0.5</v>
      </c>
      <c r="N7" s="521">
        <v>-1.875</v>
      </c>
      <c r="O7" s="525">
        <v>-3</v>
      </c>
      <c r="P7" s="526"/>
      <c r="Q7" s="527" t="s">
        <v>202</v>
      </c>
      <c r="R7" s="528" t="s">
        <v>203</v>
      </c>
      <c r="S7" s="528"/>
      <c r="T7" s="528"/>
      <c r="U7" s="528"/>
      <c r="V7" s="528"/>
      <c r="W7" s="528"/>
      <c r="X7" s="528"/>
    </row>
    <row r="8" spans="2:25" ht="15" customHeight="1" x14ac:dyDescent="0.25">
      <c r="B8" s="517">
        <f>'Flex Select Pricer'!A7-0.001</f>
        <v>5.8739999999999997</v>
      </c>
      <c r="C8" s="420">
        <f>'Flex Select Pricer'!H7</f>
        <v>96.75</v>
      </c>
      <c r="D8" s="420">
        <f>'Flex Select Pricer'!I7</f>
        <v>96.5</v>
      </c>
      <c r="E8" s="518"/>
      <c r="F8" s="529"/>
      <c r="G8" s="530" t="s">
        <v>21</v>
      </c>
      <c r="H8" s="522">
        <v>0.125</v>
      </c>
      <c r="I8" s="522">
        <v>-0.125</v>
      </c>
      <c r="J8" s="522">
        <v>-0.25</v>
      </c>
      <c r="K8" s="522">
        <v>-0.5</v>
      </c>
      <c r="L8" s="522">
        <v>-0.5</v>
      </c>
      <c r="M8" s="522">
        <v>-0.75</v>
      </c>
      <c r="N8" s="522">
        <v>-2.375</v>
      </c>
      <c r="O8" s="531">
        <v>-3.625</v>
      </c>
      <c r="P8" s="526"/>
      <c r="Q8" s="532" t="s">
        <v>11</v>
      </c>
      <c r="R8" s="532"/>
      <c r="S8" s="532"/>
      <c r="T8" s="532"/>
      <c r="U8" s="532"/>
      <c r="V8" s="532"/>
      <c r="W8" s="532"/>
      <c r="X8" s="533"/>
    </row>
    <row r="9" spans="2:25" ht="15" customHeight="1" x14ac:dyDescent="0.25">
      <c r="B9" s="517">
        <f>'Flex Select Pricer'!A8-0.001</f>
        <v>5.9989999999999997</v>
      </c>
      <c r="C9" s="420">
        <f>'Flex Select Pricer'!H8</f>
        <v>97.4375</v>
      </c>
      <c r="D9" s="420">
        <f>'Flex Select Pricer'!I8</f>
        <v>97.1875</v>
      </c>
      <c r="E9" s="518"/>
      <c r="F9" s="529"/>
      <c r="G9" s="530" t="s">
        <v>23</v>
      </c>
      <c r="H9" s="534">
        <v>-0.125</v>
      </c>
      <c r="I9" s="522">
        <v>-0.25</v>
      </c>
      <c r="J9" s="522">
        <v>-0.375</v>
      </c>
      <c r="K9" s="522">
        <v>-0.75</v>
      </c>
      <c r="L9" s="522">
        <v>-0.75</v>
      </c>
      <c r="M9" s="522">
        <v>-1</v>
      </c>
      <c r="N9" s="522">
        <v>-2.375</v>
      </c>
      <c r="O9" s="531">
        <v>-4</v>
      </c>
      <c r="P9" s="526"/>
      <c r="Q9" s="535" t="s">
        <v>204</v>
      </c>
      <c r="R9" s="535"/>
      <c r="S9" s="535"/>
      <c r="T9" s="535"/>
      <c r="U9" s="535"/>
      <c r="V9" s="535"/>
      <c r="W9" s="535"/>
      <c r="X9" s="536"/>
    </row>
    <row r="10" spans="2:25" ht="15" customHeight="1" x14ac:dyDescent="0.25">
      <c r="B10" s="517">
        <f>'Flex Select Pricer'!A9-0.001</f>
        <v>6.1239999999999997</v>
      </c>
      <c r="C10" s="420">
        <f>'Flex Select Pricer'!H9</f>
        <v>98.125</v>
      </c>
      <c r="D10" s="420">
        <f>'Flex Select Pricer'!I9</f>
        <v>97.875</v>
      </c>
      <c r="E10" s="518"/>
      <c r="F10" s="529"/>
      <c r="G10" s="530" t="s">
        <v>25</v>
      </c>
      <c r="H10" s="522">
        <v>-0.25</v>
      </c>
      <c r="I10" s="522">
        <v>-0.375</v>
      </c>
      <c r="J10" s="522">
        <v>-0.5</v>
      </c>
      <c r="K10" s="522">
        <v>-0.75</v>
      </c>
      <c r="L10" s="522">
        <v>-1.25</v>
      </c>
      <c r="M10" s="522">
        <v>-1.375</v>
      </c>
      <c r="N10" s="522">
        <v>-3.25</v>
      </c>
      <c r="O10" s="537" t="s">
        <v>18</v>
      </c>
      <c r="P10" s="526"/>
      <c r="Q10" s="538" t="s">
        <v>16</v>
      </c>
      <c r="R10" s="538"/>
      <c r="S10" s="538"/>
      <c r="T10" s="538"/>
      <c r="U10" s="538"/>
      <c r="V10" s="538"/>
      <c r="W10" s="538"/>
      <c r="X10" s="539"/>
      <c r="Y10" s="493"/>
    </row>
    <row r="11" spans="2:25" ht="15" customHeight="1" x14ac:dyDescent="0.25">
      <c r="B11" s="517">
        <f>'Flex Select Pricer'!A10-0.001</f>
        <v>6.2489999999999997</v>
      </c>
      <c r="C11" s="420">
        <f>'Flex Select Pricer'!H10</f>
        <v>98.8125</v>
      </c>
      <c r="D11" s="420">
        <f>'Flex Select Pricer'!I10</f>
        <v>98.5625</v>
      </c>
      <c r="E11" s="518"/>
      <c r="F11" s="529"/>
      <c r="G11" s="530" t="s">
        <v>27</v>
      </c>
      <c r="H11" s="318">
        <v>-0.625</v>
      </c>
      <c r="I11" s="318">
        <v>-1</v>
      </c>
      <c r="J11" s="318">
        <v>-1.125</v>
      </c>
      <c r="K11" s="318">
        <v>-1.5</v>
      </c>
      <c r="L11" s="318">
        <v>-1.75</v>
      </c>
      <c r="M11" s="318">
        <v>-2.375</v>
      </c>
      <c r="N11" s="537" t="s">
        <v>18</v>
      </c>
      <c r="O11" s="537" t="s">
        <v>18</v>
      </c>
      <c r="P11" s="526"/>
      <c r="Q11" s="538" t="s">
        <v>205</v>
      </c>
      <c r="R11" s="538"/>
      <c r="S11" s="538"/>
      <c r="T11" s="538"/>
      <c r="U11" s="538"/>
      <c r="V11" s="538"/>
      <c r="W11" s="538"/>
      <c r="X11" s="539"/>
      <c r="Y11" s="540"/>
    </row>
    <row r="12" spans="2:25" ht="15" customHeight="1" x14ac:dyDescent="0.25">
      <c r="B12" s="517">
        <f>'Flex Select Pricer'!A11-0.001</f>
        <v>6.3739999999999997</v>
      </c>
      <c r="C12" s="420">
        <f>'Flex Select Pricer'!H11</f>
        <v>99.4375</v>
      </c>
      <c r="D12" s="420">
        <f>'Flex Select Pricer'!I11</f>
        <v>99.1875</v>
      </c>
      <c r="E12" s="518"/>
      <c r="F12" s="529"/>
      <c r="G12" s="530" t="s">
        <v>206</v>
      </c>
      <c r="H12" s="522">
        <v>-1</v>
      </c>
      <c r="I12" s="522">
        <v>-1.25</v>
      </c>
      <c r="J12" s="522">
        <v>-1.625</v>
      </c>
      <c r="K12" s="522">
        <v>-2.375</v>
      </c>
      <c r="L12" s="522">
        <v>-3</v>
      </c>
      <c r="M12" s="522">
        <v>-3.5</v>
      </c>
      <c r="N12" s="537" t="s">
        <v>18</v>
      </c>
      <c r="O12" s="537" t="s">
        <v>18</v>
      </c>
      <c r="P12" s="526"/>
      <c r="Q12" s="538" t="s">
        <v>207</v>
      </c>
      <c r="R12" s="538"/>
      <c r="S12" s="538"/>
      <c r="T12" s="538"/>
      <c r="U12" s="538"/>
      <c r="V12" s="538"/>
      <c r="W12" s="538"/>
      <c r="X12" s="539"/>
      <c r="Y12" s="541"/>
    </row>
    <row r="13" spans="2:25" ht="15" customHeight="1" x14ac:dyDescent="0.25">
      <c r="B13" s="517">
        <f>'Flex Select Pricer'!A12-0.001</f>
        <v>6.4989999999999997</v>
      </c>
      <c r="C13" s="420">
        <f>'Flex Select Pricer'!H12</f>
        <v>100.0625</v>
      </c>
      <c r="D13" s="420">
        <f>'Flex Select Pricer'!I12</f>
        <v>99.8125</v>
      </c>
      <c r="E13" s="518"/>
      <c r="F13" s="529"/>
      <c r="G13" s="530" t="s">
        <v>208</v>
      </c>
      <c r="H13" s="522">
        <v>-1.625</v>
      </c>
      <c r="I13" s="522">
        <v>-1.625</v>
      </c>
      <c r="J13" s="522">
        <v>-1.75</v>
      </c>
      <c r="K13" s="522">
        <v>-2.5</v>
      </c>
      <c r="L13" s="522">
        <v>-2.875</v>
      </c>
      <c r="M13" s="537" t="s">
        <v>18</v>
      </c>
      <c r="N13" s="537" t="s">
        <v>18</v>
      </c>
      <c r="O13" s="537" t="s">
        <v>18</v>
      </c>
      <c r="P13" s="526"/>
      <c r="Q13" s="538"/>
      <c r="R13" s="538"/>
      <c r="S13" s="538"/>
      <c r="T13" s="538"/>
      <c r="U13" s="538"/>
      <c r="V13" s="538"/>
      <c r="W13" s="538"/>
      <c r="X13" s="539"/>
      <c r="Y13" s="541"/>
    </row>
    <row r="14" spans="2:25" ht="15" customHeight="1" x14ac:dyDescent="0.25">
      <c r="B14" s="517">
        <f>'Flex Select Pricer'!A13-0.001</f>
        <v>6.6239999999999997</v>
      </c>
      <c r="C14" s="420">
        <f>'Flex Select Pricer'!H13</f>
        <v>100.625</v>
      </c>
      <c r="D14" s="420">
        <f>'Flex Select Pricer'!I13</f>
        <v>100.375</v>
      </c>
      <c r="E14" s="518"/>
      <c r="F14" s="542" t="s">
        <v>209</v>
      </c>
      <c r="G14" s="530" t="s">
        <v>126</v>
      </c>
      <c r="H14" s="522">
        <v>0.125</v>
      </c>
      <c r="I14" s="522">
        <v>0</v>
      </c>
      <c r="J14" s="522">
        <v>-0.125</v>
      </c>
      <c r="K14" s="543">
        <v>-0.5</v>
      </c>
      <c r="L14" s="522">
        <v>-0.5</v>
      </c>
      <c r="M14" s="522">
        <v>-0.75</v>
      </c>
      <c r="N14" s="522">
        <v>-2</v>
      </c>
      <c r="O14" s="522">
        <v>-3.625</v>
      </c>
      <c r="P14" s="526"/>
      <c r="Q14" s="532" t="s">
        <v>22</v>
      </c>
      <c r="R14" s="532"/>
      <c r="S14" s="532"/>
      <c r="T14" s="532"/>
      <c r="U14" s="532"/>
      <c r="V14" s="532"/>
      <c r="W14" s="532"/>
      <c r="X14" s="533"/>
      <c r="Y14" s="541"/>
    </row>
    <row r="15" spans="2:25" ht="15" customHeight="1" x14ac:dyDescent="0.25">
      <c r="B15" s="517">
        <f>'Flex Select Pricer'!A14-0.001</f>
        <v>6.7489999999999997</v>
      </c>
      <c r="C15" s="420">
        <f>'Flex Select Pricer'!H14</f>
        <v>101.1875</v>
      </c>
      <c r="D15" s="420">
        <f>'Flex Select Pricer'!I14</f>
        <v>100.9375</v>
      </c>
      <c r="E15" s="518"/>
      <c r="F15" s="542"/>
      <c r="G15" s="530" t="s">
        <v>21</v>
      </c>
      <c r="H15" s="522">
        <v>0</v>
      </c>
      <c r="I15" s="522">
        <v>-0.125</v>
      </c>
      <c r="J15" s="522">
        <v>-0.25</v>
      </c>
      <c r="K15" s="522">
        <v>-0.625</v>
      </c>
      <c r="L15" s="522">
        <v>-0.625</v>
      </c>
      <c r="M15" s="522">
        <v>-1</v>
      </c>
      <c r="N15" s="522">
        <v>-2.625</v>
      </c>
      <c r="O15" s="522">
        <v>-4</v>
      </c>
      <c r="P15" s="526"/>
      <c r="Q15" s="336" t="s">
        <v>24</v>
      </c>
      <c r="R15" s="336"/>
      <c r="S15" s="336"/>
      <c r="T15" s="336"/>
      <c r="U15" s="336"/>
      <c r="V15" s="336"/>
      <c r="W15" s="336"/>
      <c r="X15" s="337"/>
      <c r="Y15" s="541"/>
    </row>
    <row r="16" spans="2:25" ht="15" customHeight="1" x14ac:dyDescent="0.25">
      <c r="B16" s="517">
        <f>'Flex Select Pricer'!A15-0.001</f>
        <v>6.8739999999999997</v>
      </c>
      <c r="C16" s="420">
        <f>'Flex Select Pricer'!H15</f>
        <v>101.75</v>
      </c>
      <c r="D16" s="420">
        <f>'Flex Select Pricer'!I15</f>
        <v>101.5</v>
      </c>
      <c r="E16" s="518"/>
      <c r="F16" s="542"/>
      <c r="G16" s="530" t="s">
        <v>23</v>
      </c>
      <c r="H16" s="522">
        <v>-0.125</v>
      </c>
      <c r="I16" s="522">
        <v>-0.125</v>
      </c>
      <c r="J16" s="522">
        <v>-0.375</v>
      </c>
      <c r="K16" s="522">
        <v>-0.75</v>
      </c>
      <c r="L16" s="522">
        <v>-0.75</v>
      </c>
      <c r="M16" s="522">
        <v>-1.125</v>
      </c>
      <c r="N16" s="522">
        <v>-2.625</v>
      </c>
      <c r="O16" s="543">
        <v>-4.625</v>
      </c>
      <c r="P16" s="526"/>
      <c r="Q16" s="538" t="s">
        <v>26</v>
      </c>
      <c r="R16" s="538"/>
      <c r="S16" s="538"/>
      <c r="T16" s="544">
        <v>6.25E-2</v>
      </c>
      <c r="U16" s="544"/>
      <c r="V16" s="544"/>
      <c r="W16" s="544"/>
      <c r="X16" s="545"/>
      <c r="Y16" s="541"/>
    </row>
    <row r="17" spans="2:25" ht="15" customHeight="1" x14ac:dyDescent="0.25">
      <c r="B17" s="517">
        <f>'Flex Select Pricer'!A16-0.001</f>
        <v>6.9989999999999997</v>
      </c>
      <c r="C17" s="420">
        <f>'Flex Select Pricer'!H16</f>
        <v>102.25</v>
      </c>
      <c r="D17" s="420">
        <f>'Flex Select Pricer'!I16</f>
        <v>102</v>
      </c>
      <c r="E17" s="518"/>
      <c r="F17" s="542"/>
      <c r="G17" s="530" t="s">
        <v>25</v>
      </c>
      <c r="H17" s="522">
        <v>-0.25</v>
      </c>
      <c r="I17" s="522">
        <v>-0.375</v>
      </c>
      <c r="J17" s="522">
        <v>-0.5</v>
      </c>
      <c r="K17" s="522">
        <v>-0.75</v>
      </c>
      <c r="L17" s="522">
        <v>-1.25</v>
      </c>
      <c r="M17" s="522">
        <v>-1.375</v>
      </c>
      <c r="N17" s="522">
        <v>-3.25</v>
      </c>
      <c r="O17" s="537" t="s">
        <v>18</v>
      </c>
      <c r="P17" s="526"/>
      <c r="Q17" s="538" t="s">
        <v>28</v>
      </c>
      <c r="R17" s="538"/>
      <c r="S17" s="538"/>
      <c r="T17" s="544">
        <v>0</v>
      </c>
      <c r="U17" s="544"/>
      <c r="V17" s="544"/>
      <c r="W17" s="544"/>
      <c r="X17" s="545"/>
      <c r="Y17" s="540"/>
    </row>
    <row r="18" spans="2:25" x14ac:dyDescent="0.25">
      <c r="B18" s="517">
        <f>'Flex Select Pricer'!A17-0.001</f>
        <v>7.1239999999999997</v>
      </c>
      <c r="C18" s="420">
        <f>'Flex Select Pricer'!H17</f>
        <v>102.75</v>
      </c>
      <c r="D18" s="420">
        <f>'Flex Select Pricer'!I17</f>
        <v>102.5</v>
      </c>
      <c r="E18" s="518"/>
      <c r="F18" s="542"/>
      <c r="G18" s="530" t="s">
        <v>27</v>
      </c>
      <c r="H18" s="318">
        <v>-0.75</v>
      </c>
      <c r="I18" s="318">
        <v>-1</v>
      </c>
      <c r="J18" s="318">
        <v>-1.125</v>
      </c>
      <c r="K18" s="318">
        <v>-1.5</v>
      </c>
      <c r="L18" s="318">
        <v>-2</v>
      </c>
      <c r="M18" s="318">
        <v>-2.625</v>
      </c>
      <c r="N18" s="537" t="s">
        <v>18</v>
      </c>
      <c r="O18" s="537" t="s">
        <v>18</v>
      </c>
      <c r="P18" s="526"/>
      <c r="Q18" s="538" t="s">
        <v>30</v>
      </c>
      <c r="R18" s="538"/>
      <c r="S18" s="538"/>
      <c r="T18" s="544">
        <v>-0.125</v>
      </c>
      <c r="U18" s="544"/>
      <c r="V18" s="544"/>
      <c r="W18" s="544"/>
      <c r="X18" s="545"/>
    </row>
    <row r="19" spans="2:25" ht="15.75" customHeight="1" x14ac:dyDescent="0.25">
      <c r="B19" s="517">
        <f>'Flex Select Pricer'!A18-0.001</f>
        <v>7.2489999999999997</v>
      </c>
      <c r="C19" s="420">
        <f>'Flex Select Pricer'!H18</f>
        <v>103.1875</v>
      </c>
      <c r="D19" s="420">
        <f>'Flex Select Pricer'!I18</f>
        <v>102.9375</v>
      </c>
      <c r="E19" s="518"/>
      <c r="F19" s="542"/>
      <c r="G19" s="530" t="s">
        <v>206</v>
      </c>
      <c r="H19" s="522">
        <v>-1</v>
      </c>
      <c r="I19" s="522">
        <v>-1.25</v>
      </c>
      <c r="J19" s="522">
        <v>-1.625</v>
      </c>
      <c r="K19" s="522">
        <v>-2.375</v>
      </c>
      <c r="L19" s="522">
        <v>-3</v>
      </c>
      <c r="M19" s="522">
        <v>-3.5</v>
      </c>
      <c r="N19" s="537" t="s">
        <v>18</v>
      </c>
      <c r="O19" s="537" t="s">
        <v>18</v>
      </c>
      <c r="P19" s="526"/>
      <c r="Q19" s="546" t="s">
        <v>32</v>
      </c>
      <c r="R19" s="546"/>
      <c r="S19" s="546"/>
      <c r="T19" s="546"/>
      <c r="U19" s="546"/>
      <c r="V19" s="546"/>
      <c r="W19" s="546"/>
      <c r="X19" s="547"/>
    </row>
    <row r="20" spans="2:25" ht="15" customHeight="1" x14ac:dyDescent="0.25">
      <c r="B20" s="517">
        <f>'Flex Select Pricer'!A19-0.001</f>
        <v>7.3739999999999997</v>
      </c>
      <c r="C20" s="420">
        <f>'Flex Select Pricer'!H19</f>
        <v>103.625</v>
      </c>
      <c r="D20" s="420">
        <f>'Flex Select Pricer'!I19</f>
        <v>103.375</v>
      </c>
      <c r="E20" s="518"/>
      <c r="F20" s="542"/>
      <c r="G20" s="530" t="s">
        <v>208</v>
      </c>
      <c r="H20" s="522">
        <v>-1.625</v>
      </c>
      <c r="I20" s="522">
        <v>-1.625</v>
      </c>
      <c r="J20" s="522">
        <v>-1.75</v>
      </c>
      <c r="K20" s="522">
        <v>-2.625</v>
      </c>
      <c r="L20" s="522">
        <v>-3.5</v>
      </c>
      <c r="M20" s="537" t="s">
        <v>18</v>
      </c>
      <c r="N20" s="537" t="s">
        <v>18</v>
      </c>
      <c r="O20" s="537" t="s">
        <v>18</v>
      </c>
      <c r="P20" s="526"/>
      <c r="Q20" s="538" t="s">
        <v>33</v>
      </c>
      <c r="R20" s="538"/>
      <c r="S20" s="538"/>
      <c r="T20" s="544">
        <v>-0.125</v>
      </c>
      <c r="U20" s="544"/>
      <c r="V20" s="544"/>
      <c r="W20" s="544"/>
      <c r="X20" s="545"/>
    </row>
    <row r="21" spans="2:25" ht="15" customHeight="1" x14ac:dyDescent="0.25">
      <c r="B21" s="517">
        <f>'Flex Select Pricer'!A20-0.001</f>
        <v>7.4989999999999997</v>
      </c>
      <c r="C21" s="420">
        <f>'Flex Select Pricer'!H20</f>
        <v>104</v>
      </c>
      <c r="D21" s="420">
        <f>'Flex Select Pricer'!I20</f>
        <v>103.75</v>
      </c>
      <c r="E21" s="518"/>
      <c r="F21" s="548" t="s">
        <v>210</v>
      </c>
      <c r="G21" s="549"/>
      <c r="H21" s="549"/>
      <c r="I21" s="549"/>
      <c r="J21" s="549"/>
      <c r="K21" s="526"/>
      <c r="L21" s="526"/>
      <c r="M21" s="526"/>
      <c r="N21" s="526"/>
      <c r="O21" s="526"/>
      <c r="P21" s="526"/>
      <c r="Q21" s="538" t="s">
        <v>26</v>
      </c>
      <c r="R21" s="538"/>
      <c r="S21" s="538"/>
      <c r="T21" s="544">
        <v>-0.25</v>
      </c>
      <c r="U21" s="544"/>
      <c r="V21" s="544"/>
      <c r="W21" s="544"/>
      <c r="X21" s="545"/>
    </row>
    <row r="22" spans="2:25" ht="15" customHeight="1" x14ac:dyDescent="0.25">
      <c r="B22" s="517">
        <f>'Flex Select Pricer'!A21-0.001</f>
        <v>7.6239999999999997</v>
      </c>
      <c r="C22" s="420">
        <f>'Flex Select Pricer'!H21</f>
        <v>104.375</v>
      </c>
      <c r="D22" s="420">
        <f>'Flex Select Pricer'!I21</f>
        <v>104.125</v>
      </c>
      <c r="E22" s="518"/>
      <c r="F22" s="550"/>
      <c r="G22" s="526"/>
      <c r="H22" s="526"/>
      <c r="I22" s="526"/>
      <c r="J22" s="526"/>
      <c r="K22" s="526"/>
      <c r="L22" s="526"/>
      <c r="M22" s="526"/>
      <c r="N22" s="526"/>
      <c r="O22" s="526"/>
      <c r="P22" s="526"/>
      <c r="Q22" s="538" t="s">
        <v>34</v>
      </c>
      <c r="R22" s="538"/>
      <c r="S22" s="538"/>
      <c r="T22" s="551">
        <v>-0.25</v>
      </c>
      <c r="U22" s="551"/>
      <c r="V22" s="551"/>
      <c r="W22" s="551"/>
      <c r="X22" s="552"/>
    </row>
    <row r="23" spans="2:25" x14ac:dyDescent="0.25">
      <c r="B23" s="517">
        <f>'Flex Select Pricer'!A22-0.001</f>
        <v>7.7489999999999997</v>
      </c>
      <c r="C23" s="420">
        <f>'Flex Select Pricer'!H22</f>
        <v>104.75</v>
      </c>
      <c r="D23" s="420">
        <f>'Flex Select Pricer'!I22</f>
        <v>104.5</v>
      </c>
      <c r="E23" s="518"/>
      <c r="F23" s="553" t="s">
        <v>211</v>
      </c>
      <c r="G23" s="553"/>
      <c r="H23" s="553"/>
      <c r="I23" s="553"/>
      <c r="J23" s="553"/>
      <c r="K23" s="553"/>
      <c r="L23" s="553"/>
      <c r="M23" s="553"/>
      <c r="N23" s="553"/>
      <c r="O23" s="553"/>
      <c r="P23" s="526"/>
      <c r="Q23" s="554" t="s">
        <v>212</v>
      </c>
      <c r="R23" s="554"/>
      <c r="S23" s="554"/>
      <c r="T23" s="554"/>
      <c r="U23" s="554"/>
      <c r="V23" s="554"/>
      <c r="W23" s="554"/>
      <c r="X23" s="555"/>
    </row>
    <row r="24" spans="2:25" ht="15" customHeight="1" x14ac:dyDescent="0.25">
      <c r="B24" s="517">
        <f>'Flex Select Pricer'!A23-0.001</f>
        <v>7.8739999999999997</v>
      </c>
      <c r="C24" s="420">
        <f>'Flex Select Pricer'!H23</f>
        <v>105.0625</v>
      </c>
      <c r="D24" s="420">
        <f>'Flex Select Pricer'!I23</f>
        <v>104.8125</v>
      </c>
      <c r="E24" s="518"/>
      <c r="F24" s="512"/>
      <c r="G24" s="512"/>
      <c r="H24" s="514" t="s">
        <v>200</v>
      </c>
      <c r="I24" s="514" t="s">
        <v>213</v>
      </c>
      <c r="J24" s="514">
        <v>0.65000000000000013</v>
      </c>
      <c r="K24" s="514">
        <v>0.70000000000000018</v>
      </c>
      <c r="L24" s="514">
        <v>0.75000000000000022</v>
      </c>
      <c r="M24" s="514">
        <v>0.80000000000000027</v>
      </c>
      <c r="N24" s="514">
        <v>0.85</v>
      </c>
      <c r="O24" s="514">
        <v>0.9</v>
      </c>
      <c r="P24" s="526"/>
      <c r="Q24" s="556" t="s">
        <v>214</v>
      </c>
      <c r="R24" s="556"/>
      <c r="S24" s="556"/>
      <c r="T24" s="556"/>
      <c r="U24" s="556"/>
      <c r="V24" s="556"/>
      <c r="W24" s="556"/>
      <c r="X24" s="557"/>
    </row>
    <row r="25" spans="2:25" ht="15" customHeight="1" x14ac:dyDescent="0.25">
      <c r="B25" s="517">
        <f>'Flex Select Pricer'!A24-0.001</f>
        <v>7.9989999999999997</v>
      </c>
      <c r="C25" s="420">
        <f>'Flex Select Pricer'!H24</f>
        <v>105.375</v>
      </c>
      <c r="D25" s="420">
        <f>'Flex Select Pricer'!I24</f>
        <v>105.125</v>
      </c>
      <c r="E25" s="518"/>
      <c r="F25" s="558" t="s">
        <v>215</v>
      </c>
      <c r="G25" s="559" t="s">
        <v>216</v>
      </c>
      <c r="H25" s="560">
        <v>-0.875</v>
      </c>
      <c r="I25" s="560">
        <v>-1</v>
      </c>
      <c r="J25" s="560">
        <v>-1.125</v>
      </c>
      <c r="K25" s="561">
        <v>-1.25</v>
      </c>
      <c r="L25" s="561">
        <v>-1.375</v>
      </c>
      <c r="M25" s="561">
        <v>-1.5</v>
      </c>
      <c r="N25" s="561">
        <v>-1.5</v>
      </c>
      <c r="O25" s="561">
        <v>-1.5</v>
      </c>
      <c r="P25" s="526"/>
      <c r="Q25" s="562" t="s">
        <v>217</v>
      </c>
      <c r="R25" s="562"/>
      <c r="S25" s="562"/>
      <c r="T25" s="562"/>
      <c r="U25" s="562"/>
      <c r="V25" s="562"/>
      <c r="W25" s="562"/>
      <c r="X25" s="563"/>
    </row>
    <row r="26" spans="2:25" x14ac:dyDescent="0.25">
      <c r="B26" s="517">
        <f>'Flex Select Pricer'!A25-0.001</f>
        <v>8.1240000000000006</v>
      </c>
      <c r="C26" s="420">
        <f>'Flex Select Pricer'!H25</f>
        <v>105.6563</v>
      </c>
      <c r="D26" s="420">
        <f>'Flex Select Pricer'!I25</f>
        <v>105.4063</v>
      </c>
      <c r="E26" s="518"/>
      <c r="F26" s="564"/>
      <c r="G26" s="559" t="s">
        <v>218</v>
      </c>
      <c r="H26" s="560">
        <v>-0.375</v>
      </c>
      <c r="I26" s="560">
        <v>-0.5</v>
      </c>
      <c r="J26" s="560">
        <v>-0.5</v>
      </c>
      <c r="K26" s="561">
        <v>-0.625</v>
      </c>
      <c r="L26" s="561">
        <v>-0.75</v>
      </c>
      <c r="M26" s="561">
        <v>-1</v>
      </c>
      <c r="N26" s="565" t="s">
        <v>18</v>
      </c>
      <c r="O26" s="565" t="s">
        <v>18</v>
      </c>
      <c r="P26" s="526"/>
      <c r="Q26" s="566" t="s">
        <v>127</v>
      </c>
      <c r="R26" s="566"/>
      <c r="S26" s="566"/>
      <c r="T26" s="566"/>
      <c r="U26" s="566"/>
      <c r="V26" s="566"/>
      <c r="W26" s="566"/>
      <c r="X26" s="567"/>
    </row>
    <row r="27" spans="2:25" x14ac:dyDescent="0.25">
      <c r="B27" s="517">
        <f>'Flex Select Pricer'!A26-0.001</f>
        <v>8.2490000000000006</v>
      </c>
      <c r="C27" s="420">
        <f>'Flex Select Pricer'!H26</f>
        <v>105.9375</v>
      </c>
      <c r="D27" s="420">
        <f>'Flex Select Pricer'!I26</f>
        <v>105.6875</v>
      </c>
      <c r="E27" s="518"/>
      <c r="F27" s="568"/>
      <c r="G27" s="559" t="s">
        <v>219</v>
      </c>
      <c r="H27" s="560">
        <v>-0.5</v>
      </c>
      <c r="I27" s="560">
        <v>-0.5</v>
      </c>
      <c r="J27" s="560">
        <v>-0.5</v>
      </c>
      <c r="K27" s="561">
        <v>-0.625</v>
      </c>
      <c r="L27" s="561">
        <v>-0.75</v>
      </c>
      <c r="M27" s="561">
        <v>-1</v>
      </c>
      <c r="N27" s="565" t="s">
        <v>18</v>
      </c>
      <c r="O27" s="565" t="s">
        <v>18</v>
      </c>
      <c r="P27" s="526"/>
      <c r="Q27" s="566" t="s">
        <v>84</v>
      </c>
      <c r="R27" s="566"/>
      <c r="S27" s="566"/>
      <c r="T27" s="566"/>
      <c r="U27" s="566"/>
      <c r="V27" s="566"/>
      <c r="W27" s="566"/>
      <c r="X27" s="567"/>
    </row>
    <row r="28" spans="2:25" x14ac:dyDescent="0.25">
      <c r="B28" s="517">
        <f>'Flex Select Pricer'!A27-0.001</f>
        <v>8.3740000000000006</v>
      </c>
      <c r="C28" s="420">
        <f>'Flex Select Pricer'!H27</f>
        <v>106.1875</v>
      </c>
      <c r="D28" s="420">
        <f>'Flex Select Pricer'!I27</f>
        <v>105.9375</v>
      </c>
      <c r="E28" s="518"/>
      <c r="F28" s="558" t="s">
        <v>220</v>
      </c>
      <c r="G28" s="559" t="s">
        <v>221</v>
      </c>
      <c r="H28" s="560">
        <v>-0.75</v>
      </c>
      <c r="I28" s="560">
        <v>-0.875</v>
      </c>
      <c r="J28" s="560">
        <v>-0.875</v>
      </c>
      <c r="K28" s="561">
        <v>-1</v>
      </c>
      <c r="L28" s="561">
        <v>-1</v>
      </c>
      <c r="M28" s="561">
        <v>-1</v>
      </c>
      <c r="N28" s="565" t="s">
        <v>18</v>
      </c>
      <c r="O28" s="565" t="s">
        <v>18</v>
      </c>
      <c r="P28" s="526"/>
      <c r="Q28" s="566"/>
      <c r="R28" s="566"/>
      <c r="S28" s="566"/>
      <c r="T28" s="566"/>
      <c r="U28" s="566"/>
      <c r="V28" s="566"/>
      <c r="W28" s="566"/>
      <c r="X28" s="567"/>
    </row>
    <row r="29" spans="2:25" ht="15" customHeight="1" x14ac:dyDescent="0.25">
      <c r="B29" s="517">
        <f>'Flex Select Pricer'!A28-0.001</f>
        <v>8.4990000000000006</v>
      </c>
      <c r="C29" s="420">
        <f>'Flex Select Pricer'!H28</f>
        <v>106.4375</v>
      </c>
      <c r="D29" s="420">
        <f>'Flex Select Pricer'!I28</f>
        <v>106.1875</v>
      </c>
      <c r="E29" s="518"/>
      <c r="F29" s="564"/>
      <c r="G29" s="559" t="s">
        <v>222</v>
      </c>
      <c r="H29" s="560">
        <v>-0.5</v>
      </c>
      <c r="I29" s="560">
        <v>-0.75</v>
      </c>
      <c r="J29" s="560">
        <v>-0.75</v>
      </c>
      <c r="K29" s="561">
        <v>-0.75</v>
      </c>
      <c r="L29" s="561">
        <v>-1</v>
      </c>
      <c r="M29" s="561">
        <v>-1</v>
      </c>
      <c r="N29" s="561">
        <v>-1</v>
      </c>
      <c r="O29" s="561">
        <v>-1.25</v>
      </c>
      <c r="P29" s="526"/>
      <c r="Q29" s="566" t="s">
        <v>223</v>
      </c>
      <c r="R29" s="566"/>
      <c r="S29" s="566"/>
      <c r="T29" s="566"/>
      <c r="U29" s="566"/>
      <c r="V29" s="566"/>
      <c r="W29" s="566"/>
      <c r="X29" s="567"/>
    </row>
    <row r="30" spans="2:25" ht="15" customHeight="1" x14ac:dyDescent="0.25">
      <c r="B30" s="517">
        <f>'Flex Select Pricer'!A29-0.001</f>
        <v>8.6240000000000006</v>
      </c>
      <c r="C30" s="420">
        <f>'Flex Select Pricer'!H29</f>
        <v>106.6875</v>
      </c>
      <c r="D30" s="420">
        <f>'Flex Select Pricer'!I29</f>
        <v>106.4375</v>
      </c>
      <c r="E30" s="518"/>
      <c r="F30" s="564"/>
      <c r="G30" s="559" t="s">
        <v>146</v>
      </c>
      <c r="H30" s="560">
        <v>0</v>
      </c>
      <c r="I30" s="560">
        <v>0</v>
      </c>
      <c r="J30" s="560">
        <v>0</v>
      </c>
      <c r="K30" s="561">
        <v>0</v>
      </c>
      <c r="L30" s="561">
        <v>0</v>
      </c>
      <c r="M30" s="561">
        <v>0</v>
      </c>
      <c r="N30" s="561">
        <v>0</v>
      </c>
      <c r="O30" s="561">
        <v>0</v>
      </c>
      <c r="P30" s="526"/>
      <c r="Q30" s="566" t="s">
        <v>51</v>
      </c>
      <c r="R30" s="566"/>
      <c r="S30" s="566"/>
      <c r="T30" s="566"/>
      <c r="U30" s="566"/>
      <c r="V30" s="566"/>
      <c r="W30" s="566"/>
      <c r="X30" s="567"/>
    </row>
    <row r="31" spans="2:25" ht="15" customHeight="1" x14ac:dyDescent="0.25">
      <c r="B31" s="517">
        <f>'Flex Select Pricer'!A30-0.001</f>
        <v>8.7490000000000006</v>
      </c>
      <c r="C31" s="420">
        <f>'Flex Select Pricer'!H30</f>
        <v>106.9375</v>
      </c>
      <c r="D31" s="420">
        <f>'Flex Select Pricer'!I30</f>
        <v>106.6875</v>
      </c>
      <c r="E31" s="518"/>
      <c r="F31" s="564"/>
      <c r="G31" s="559" t="s">
        <v>224</v>
      </c>
      <c r="H31" s="560">
        <v>0</v>
      </c>
      <c r="I31" s="560">
        <v>0</v>
      </c>
      <c r="J31" s="560">
        <v>0</v>
      </c>
      <c r="K31" s="561">
        <v>0</v>
      </c>
      <c r="L31" s="561">
        <v>0</v>
      </c>
      <c r="M31" s="561">
        <v>0</v>
      </c>
      <c r="N31" s="561">
        <v>0</v>
      </c>
      <c r="O31" s="561">
        <v>0</v>
      </c>
      <c r="P31" s="526"/>
      <c r="Q31" s="566" t="s">
        <v>54</v>
      </c>
      <c r="R31" s="566"/>
      <c r="S31" s="566"/>
      <c r="T31" s="566"/>
      <c r="U31" s="566"/>
      <c r="V31" s="566"/>
      <c r="W31" s="566"/>
      <c r="X31" s="567"/>
    </row>
    <row r="32" spans="2:25" x14ac:dyDescent="0.25">
      <c r="B32" s="517">
        <f>'Flex Select Pricer'!A31-0.001</f>
        <v>8.8740000000000006</v>
      </c>
      <c r="C32" s="420">
        <f>'Flex Select Pricer'!H31</f>
        <v>107.1875</v>
      </c>
      <c r="D32" s="420">
        <f>'Flex Select Pricer'!I31</f>
        <v>106.9375</v>
      </c>
      <c r="E32" s="518"/>
      <c r="F32" s="564"/>
      <c r="G32" s="559" t="s">
        <v>148</v>
      </c>
      <c r="H32" s="560">
        <v>0.25</v>
      </c>
      <c r="I32" s="560">
        <v>0.25</v>
      </c>
      <c r="J32" s="560">
        <v>0.25</v>
      </c>
      <c r="K32" s="561">
        <v>0.25</v>
      </c>
      <c r="L32" s="561">
        <v>0</v>
      </c>
      <c r="M32" s="561">
        <v>0</v>
      </c>
      <c r="N32" s="561">
        <v>0</v>
      </c>
      <c r="O32" s="561">
        <v>-0.5</v>
      </c>
      <c r="P32" s="526"/>
      <c r="Q32" s="569" t="s">
        <v>57</v>
      </c>
      <c r="R32" s="569"/>
      <c r="S32" s="569"/>
      <c r="T32" s="569"/>
      <c r="U32" s="569"/>
      <c r="V32" s="569"/>
      <c r="W32" s="569"/>
      <c r="X32" s="570"/>
    </row>
    <row r="33" spans="2:24" ht="15" customHeight="1" x14ac:dyDescent="0.25">
      <c r="B33" s="517">
        <f>'Flex Select Pricer'!A32-0.001</f>
        <v>8.9990000000000006</v>
      </c>
      <c r="C33" s="420">
        <f>'Flex Select Pricer'!H32</f>
        <v>107.4375</v>
      </c>
      <c r="D33" s="420">
        <f>'Flex Select Pricer'!I32</f>
        <v>107.1875</v>
      </c>
      <c r="E33" s="518"/>
      <c r="F33" s="564"/>
      <c r="G33" s="571" t="s">
        <v>149</v>
      </c>
      <c r="H33" s="560">
        <v>0.125</v>
      </c>
      <c r="I33" s="560">
        <v>0.125</v>
      </c>
      <c r="J33" s="560">
        <v>0.125</v>
      </c>
      <c r="K33" s="561">
        <v>0</v>
      </c>
      <c r="L33" s="561">
        <v>-0.25</v>
      </c>
      <c r="M33" s="561">
        <v>-0.25</v>
      </c>
      <c r="N33" s="561">
        <v>-0.25</v>
      </c>
      <c r="O33" s="420">
        <v>-1.5</v>
      </c>
      <c r="P33" s="526"/>
      <c r="Q33" s="572" t="s">
        <v>131</v>
      </c>
      <c r="R33" s="572"/>
      <c r="S33" s="572"/>
      <c r="T33" s="572"/>
      <c r="U33" s="572"/>
      <c r="V33" s="572"/>
      <c r="W33" s="572"/>
      <c r="X33" s="573"/>
    </row>
    <row r="34" spans="2:24" x14ac:dyDescent="0.25">
      <c r="B34" s="517">
        <f>'Flex Select Pricer'!A33-0.001</f>
        <v>9.1240000000000006</v>
      </c>
      <c r="C34" s="420">
        <f>'Flex Select Pricer'!H33</f>
        <v>107.6875</v>
      </c>
      <c r="D34" s="420">
        <f>'Flex Select Pricer'!I33</f>
        <v>107.4375</v>
      </c>
      <c r="E34" s="518"/>
      <c r="F34" s="564"/>
      <c r="G34" s="571" t="s">
        <v>150</v>
      </c>
      <c r="H34" s="560">
        <v>-0.125</v>
      </c>
      <c r="I34" s="560">
        <v>-0.125</v>
      </c>
      <c r="J34" s="560">
        <v>-0.125</v>
      </c>
      <c r="K34" s="561">
        <v>-0.25</v>
      </c>
      <c r="L34" s="574">
        <v>-0.5</v>
      </c>
      <c r="M34" s="574">
        <v>-1</v>
      </c>
      <c r="N34" s="561">
        <v>-1.25</v>
      </c>
      <c r="O34" s="575" t="s">
        <v>18</v>
      </c>
      <c r="P34" s="526"/>
      <c r="Q34" s="572" t="s">
        <v>225</v>
      </c>
      <c r="R34" s="572"/>
      <c r="S34" s="572"/>
      <c r="T34" s="572"/>
      <c r="U34" s="572"/>
      <c r="V34" s="572"/>
      <c r="W34" s="572"/>
      <c r="X34" s="573"/>
    </row>
    <row r="35" spans="2:24" x14ac:dyDescent="0.25">
      <c r="B35" s="517">
        <f>'Flex Select Pricer'!A34-0.001</f>
        <v>9.2490000000000006</v>
      </c>
      <c r="C35" s="420">
        <f>'Flex Select Pricer'!H34</f>
        <v>107.9375</v>
      </c>
      <c r="D35" s="420">
        <f>'Flex Select Pricer'!I34</f>
        <v>107.6875</v>
      </c>
      <c r="E35" s="526"/>
      <c r="F35" s="564"/>
      <c r="G35" s="571" t="s">
        <v>151</v>
      </c>
      <c r="H35" s="576">
        <v>-0.25</v>
      </c>
      <c r="I35" s="576">
        <v>-0.25</v>
      </c>
      <c r="J35" s="576">
        <v>-0.25</v>
      </c>
      <c r="K35" s="574">
        <v>-0.375</v>
      </c>
      <c r="L35" s="574">
        <v>-0.5</v>
      </c>
      <c r="M35" s="561">
        <v>-1.125</v>
      </c>
      <c r="N35" s="565" t="s">
        <v>18</v>
      </c>
      <c r="O35" s="575" t="s">
        <v>18</v>
      </c>
      <c r="P35" s="526"/>
      <c r="Q35" s="556" t="s">
        <v>69</v>
      </c>
      <c r="R35" s="556"/>
      <c r="S35" s="556"/>
      <c r="T35" s="556"/>
      <c r="U35" s="556"/>
      <c r="V35" s="556"/>
      <c r="W35" s="556"/>
      <c r="X35" s="557"/>
    </row>
    <row r="36" spans="2:24" ht="15" customHeight="1" x14ac:dyDescent="0.25">
      <c r="B36" s="517">
        <f>'Flex Select Pricer'!A35-0.001</f>
        <v>9.3740000000000006</v>
      </c>
      <c r="C36" s="420">
        <f>'Flex Select Pricer'!H35</f>
        <v>108.1875</v>
      </c>
      <c r="D36" s="420">
        <f>'Flex Select Pricer'!I35</f>
        <v>107.9375</v>
      </c>
      <c r="E36" s="526"/>
      <c r="F36" s="568"/>
      <c r="G36" s="571" t="s">
        <v>154</v>
      </c>
      <c r="H36" s="576">
        <v>-1.375</v>
      </c>
      <c r="I36" s="576">
        <v>-1.375</v>
      </c>
      <c r="J36" s="576">
        <v>-1.5</v>
      </c>
      <c r="K36" s="574">
        <v>-1.75</v>
      </c>
      <c r="L36" s="576">
        <v>-2.25</v>
      </c>
      <c r="M36" s="565" t="s">
        <v>18</v>
      </c>
      <c r="N36" s="565" t="s">
        <v>18</v>
      </c>
      <c r="O36" s="575" t="s">
        <v>18</v>
      </c>
      <c r="P36" s="526"/>
      <c r="Q36" s="577" t="s">
        <v>72</v>
      </c>
      <c r="R36" s="577"/>
      <c r="S36" s="577"/>
      <c r="T36" s="577"/>
      <c r="U36" s="577"/>
      <c r="V36" s="577"/>
      <c r="W36" s="577"/>
      <c r="X36" s="578"/>
    </row>
    <row r="37" spans="2:24" ht="16.149999999999999" customHeight="1" x14ac:dyDescent="0.25">
      <c r="B37" s="517">
        <f>'Flex Select Pricer'!A36-0.001</f>
        <v>9.4990000000000006</v>
      </c>
      <c r="C37" s="420">
        <f>'Flex Select Pricer'!H36</f>
        <v>108.4375</v>
      </c>
      <c r="D37" s="420">
        <f>'Flex Select Pricer'!I36</f>
        <v>108.1875</v>
      </c>
      <c r="E37" s="526"/>
      <c r="F37" s="579" t="s">
        <v>226</v>
      </c>
      <c r="G37" s="571" t="s">
        <v>227</v>
      </c>
      <c r="H37" s="576">
        <v>-1.375</v>
      </c>
      <c r="I37" s="576">
        <v>-1.375</v>
      </c>
      <c r="J37" s="576">
        <v>-1.5</v>
      </c>
      <c r="K37" s="574">
        <v>-2</v>
      </c>
      <c r="L37" s="580" t="s">
        <v>18</v>
      </c>
      <c r="M37" s="580" t="s">
        <v>18</v>
      </c>
      <c r="N37" s="580" t="s">
        <v>18</v>
      </c>
      <c r="O37" s="581" t="s">
        <v>18</v>
      </c>
      <c r="P37" s="526"/>
      <c r="Q37" s="582" t="s">
        <v>75</v>
      </c>
      <c r="R37" s="583"/>
      <c r="S37" s="583"/>
      <c r="T37" s="583"/>
      <c r="U37" s="583"/>
      <c r="V37" s="583"/>
      <c r="W37" s="583"/>
      <c r="X37" s="584"/>
    </row>
    <row r="38" spans="2:24" ht="16.149999999999999" customHeight="1" x14ac:dyDescent="0.25">
      <c r="B38" s="517">
        <f>'Flex Select Pricer'!A37-0.001</f>
        <v>9.6240000000000006</v>
      </c>
      <c r="C38" s="420">
        <f>'Flex Select Pricer'!H37</f>
        <v>108.6875</v>
      </c>
      <c r="D38" s="420">
        <f>'Flex Select Pricer'!I37</f>
        <v>108.4375</v>
      </c>
      <c r="E38" s="526"/>
      <c r="F38" s="585"/>
      <c r="G38" s="571" t="s">
        <v>228</v>
      </c>
      <c r="H38" s="576">
        <v>-2.25</v>
      </c>
      <c r="I38" s="576">
        <v>-2.375</v>
      </c>
      <c r="J38" s="576">
        <v>-2.875</v>
      </c>
      <c r="K38" s="580" t="s">
        <v>18</v>
      </c>
      <c r="L38" s="580" t="s">
        <v>18</v>
      </c>
      <c r="M38" s="580" t="s">
        <v>18</v>
      </c>
      <c r="N38" s="580" t="s">
        <v>18</v>
      </c>
      <c r="O38" s="581" t="s">
        <v>18</v>
      </c>
      <c r="P38" s="526"/>
      <c r="Q38" s="586"/>
      <c r="R38" s="587"/>
      <c r="S38" s="587"/>
      <c r="T38" s="587"/>
      <c r="U38" s="587"/>
      <c r="V38" s="587"/>
      <c r="W38" s="587"/>
      <c r="X38" s="588"/>
    </row>
    <row r="39" spans="2:24" ht="16.149999999999999" customHeight="1" x14ac:dyDescent="0.25">
      <c r="B39" s="517">
        <f>'Flex Select Pricer'!A38-0.001</f>
        <v>9.7490000000000006</v>
      </c>
      <c r="C39" s="420">
        <f>'Flex Select Pricer'!H38</f>
        <v>108.9375</v>
      </c>
      <c r="D39" s="420">
        <f>'Flex Select Pricer'!I38</f>
        <v>108.6875</v>
      </c>
      <c r="E39" s="526"/>
      <c r="F39" s="589"/>
      <c r="G39" s="571" t="s">
        <v>229</v>
      </c>
      <c r="H39" s="576">
        <v>-3</v>
      </c>
      <c r="I39" s="576">
        <v>-3.5</v>
      </c>
      <c r="J39" s="576">
        <v>-4</v>
      </c>
      <c r="K39" s="580" t="s">
        <v>18</v>
      </c>
      <c r="L39" s="580" t="s">
        <v>18</v>
      </c>
      <c r="M39" s="580" t="s">
        <v>18</v>
      </c>
      <c r="N39" s="580" t="s">
        <v>18</v>
      </c>
      <c r="O39" s="581" t="s">
        <v>18</v>
      </c>
      <c r="P39" s="526"/>
      <c r="Q39" s="586"/>
      <c r="R39" s="587"/>
      <c r="S39" s="587"/>
      <c r="T39" s="587"/>
      <c r="U39" s="587"/>
      <c r="V39" s="587"/>
      <c r="W39" s="587"/>
      <c r="X39" s="588"/>
    </row>
    <row r="40" spans="2:24" ht="16.149999999999999" customHeight="1" x14ac:dyDescent="0.25">
      <c r="B40" s="517">
        <f>'Flex Select Pricer'!A39-0.001</f>
        <v>9.8740000000000006</v>
      </c>
      <c r="C40" s="420">
        <f>'Flex Select Pricer'!H39</f>
        <v>109.1875</v>
      </c>
      <c r="D40" s="420">
        <f>'Flex Select Pricer'!I39</f>
        <v>108.9375</v>
      </c>
      <c r="E40" s="526"/>
      <c r="F40" s="558" t="s">
        <v>156</v>
      </c>
      <c r="G40" s="590" t="s">
        <v>230</v>
      </c>
      <c r="H40" s="315">
        <v>0</v>
      </c>
      <c r="I40" s="315">
        <v>0</v>
      </c>
      <c r="J40" s="315">
        <v>0</v>
      </c>
      <c r="K40" s="420">
        <v>0</v>
      </c>
      <c r="L40" s="420">
        <v>-0.125</v>
      </c>
      <c r="M40" s="315">
        <v>-0.125</v>
      </c>
      <c r="N40" s="315">
        <v>-0.375</v>
      </c>
      <c r="O40" s="315">
        <v>-0.5</v>
      </c>
      <c r="P40" s="526"/>
      <c r="Q40" s="591"/>
      <c r="R40" s="592"/>
      <c r="S40" s="592"/>
      <c r="T40" s="592"/>
      <c r="U40" s="592"/>
      <c r="V40" s="592"/>
      <c r="W40" s="592"/>
      <c r="X40" s="593"/>
    </row>
    <row r="41" spans="2:24" ht="15" customHeight="1" x14ac:dyDescent="0.25">
      <c r="B41" s="517">
        <f>'Flex Select Pricer'!A40-0.001</f>
        <v>9.9990000000000006</v>
      </c>
      <c r="C41" s="420">
        <f>'Flex Select Pricer'!H40</f>
        <v>109.4375</v>
      </c>
      <c r="D41" s="420">
        <f>'Flex Select Pricer'!I40</f>
        <v>109.1875</v>
      </c>
      <c r="E41" s="526"/>
      <c r="F41" s="564"/>
      <c r="G41" s="571" t="s">
        <v>231</v>
      </c>
      <c r="H41" s="594">
        <v>-0.625</v>
      </c>
      <c r="I41" s="594">
        <v>-0.625</v>
      </c>
      <c r="J41" s="594">
        <v>-0.625</v>
      </c>
      <c r="K41" s="431">
        <v>-0.625</v>
      </c>
      <c r="L41" s="431">
        <v>-0.625</v>
      </c>
      <c r="M41" s="431">
        <v>-0.625</v>
      </c>
      <c r="N41" s="565" t="s">
        <v>18</v>
      </c>
      <c r="O41" s="575" t="s">
        <v>18</v>
      </c>
      <c r="P41" s="526"/>
      <c r="Q41" s="566" t="s">
        <v>141</v>
      </c>
      <c r="R41" s="566"/>
      <c r="S41" s="566"/>
      <c r="T41" s="566"/>
      <c r="U41" s="566"/>
      <c r="V41" s="566"/>
      <c r="W41" s="566"/>
      <c r="X41" s="567"/>
    </row>
    <row r="42" spans="2:24" x14ac:dyDescent="0.25">
      <c r="B42" s="517">
        <f>'Flex Select Pricer'!A41-0.001</f>
        <v>10.124000000000001</v>
      </c>
      <c r="C42" s="420">
        <f>'Flex Select Pricer'!H41</f>
        <v>109.6875</v>
      </c>
      <c r="D42" s="420">
        <f>'Flex Select Pricer'!I41</f>
        <v>109.4375</v>
      </c>
      <c r="E42" s="526"/>
      <c r="F42" s="564"/>
      <c r="G42" s="571" t="s">
        <v>232</v>
      </c>
      <c r="H42" s="560">
        <v>0</v>
      </c>
      <c r="I42" s="560">
        <v>0</v>
      </c>
      <c r="J42" s="560">
        <v>0</v>
      </c>
      <c r="K42" s="561">
        <v>0</v>
      </c>
      <c r="L42" s="561">
        <v>0</v>
      </c>
      <c r="M42" s="561">
        <v>-0.25</v>
      </c>
      <c r="N42" s="560">
        <v>-0.375</v>
      </c>
      <c r="O42" s="420">
        <v>-0.375</v>
      </c>
      <c r="P42" s="526"/>
      <c r="Q42" s="566" t="s">
        <v>233</v>
      </c>
      <c r="R42" s="566"/>
      <c r="S42" s="566"/>
      <c r="T42" s="566"/>
      <c r="U42" s="566"/>
      <c r="V42" s="566"/>
      <c r="W42" s="566"/>
      <c r="X42" s="567"/>
    </row>
    <row r="43" spans="2:24" x14ac:dyDescent="0.25">
      <c r="B43" s="517">
        <f>'Flex Select Pricer'!A42-0.001</f>
        <v>10.249000000000001</v>
      </c>
      <c r="C43" s="420">
        <f>'Flex Select Pricer'!H42</f>
        <v>109.9375</v>
      </c>
      <c r="D43" s="420">
        <f>'Flex Select Pricer'!I42</f>
        <v>109.6875</v>
      </c>
      <c r="E43" s="526"/>
      <c r="F43" s="564"/>
      <c r="G43" s="571" t="s">
        <v>234</v>
      </c>
      <c r="H43" s="594">
        <v>-0.25</v>
      </c>
      <c r="I43" s="560">
        <v>-0.25</v>
      </c>
      <c r="J43" s="560">
        <v>-0.5</v>
      </c>
      <c r="K43" s="561">
        <v>-0.5</v>
      </c>
      <c r="L43" s="561">
        <v>-0.75</v>
      </c>
      <c r="M43" s="561">
        <v>-1</v>
      </c>
      <c r="N43" s="565" t="s">
        <v>18</v>
      </c>
      <c r="O43" s="575" t="s">
        <v>18</v>
      </c>
      <c r="P43" s="526"/>
      <c r="Q43" s="566" t="s">
        <v>235</v>
      </c>
      <c r="R43" s="566"/>
      <c r="S43" s="566"/>
      <c r="T43" s="566"/>
      <c r="U43" s="566"/>
      <c r="V43" s="566"/>
      <c r="W43" s="566"/>
      <c r="X43" s="567"/>
    </row>
    <row r="44" spans="2:24" x14ac:dyDescent="0.25">
      <c r="B44" s="517">
        <f>'Flex Select Pricer'!A43-0.001</f>
        <v>10.374000000000001</v>
      </c>
      <c r="C44" s="420">
        <f>'Flex Select Pricer'!H43</f>
        <v>110.1875</v>
      </c>
      <c r="D44" s="420">
        <f>'Flex Select Pricer'!I43</f>
        <v>109.9375</v>
      </c>
      <c r="E44" s="526"/>
      <c r="F44" s="564"/>
      <c r="G44" s="571" t="s">
        <v>236</v>
      </c>
      <c r="H44" s="594">
        <v>-0.125</v>
      </c>
      <c r="I44" s="594">
        <v>-0.125</v>
      </c>
      <c r="J44" s="594">
        <v>-0.375</v>
      </c>
      <c r="K44" s="431">
        <v>-0.375</v>
      </c>
      <c r="L44" s="561">
        <v>-0.5</v>
      </c>
      <c r="M44" s="561">
        <v>-0.75</v>
      </c>
      <c r="N44" s="565" t="s">
        <v>18</v>
      </c>
      <c r="O44" s="575" t="s">
        <v>18</v>
      </c>
      <c r="P44" s="526"/>
      <c r="Q44" s="566" t="s">
        <v>46</v>
      </c>
      <c r="R44" s="566"/>
      <c r="S44" s="566"/>
      <c r="T44" s="566"/>
      <c r="U44" s="566"/>
      <c r="V44" s="566"/>
      <c r="W44" s="566"/>
      <c r="X44" s="567"/>
    </row>
    <row r="45" spans="2:24" x14ac:dyDescent="0.25">
      <c r="B45" s="595">
        <f>'Flex Select Pricer'!A44-0.001</f>
        <v>10.499000000000001</v>
      </c>
      <c r="C45" s="596">
        <f>'Flex Select Pricer'!H44</f>
        <v>110.4375</v>
      </c>
      <c r="D45" s="596">
        <f>'Flex Select Pricer'!I44</f>
        <v>110.1875</v>
      </c>
      <c r="E45" s="526"/>
      <c r="F45" s="564"/>
      <c r="G45" s="571" t="s">
        <v>237</v>
      </c>
      <c r="H45" s="594">
        <v>-0.25</v>
      </c>
      <c r="I45" s="560">
        <v>-0.25</v>
      </c>
      <c r="J45" s="560">
        <v>-0.5</v>
      </c>
      <c r="K45" s="561">
        <v>-0.5</v>
      </c>
      <c r="L45" s="561">
        <v>-0.75</v>
      </c>
      <c r="M45" s="561">
        <v>-1</v>
      </c>
      <c r="N45" s="565" t="s">
        <v>18</v>
      </c>
      <c r="O45" s="575" t="s">
        <v>18</v>
      </c>
      <c r="P45" s="526"/>
      <c r="Q45" s="553" t="s">
        <v>238</v>
      </c>
      <c r="R45" s="553"/>
      <c r="S45" s="553"/>
      <c r="T45" s="553"/>
      <c r="U45" s="553"/>
      <c r="V45" s="553"/>
      <c r="W45" s="553"/>
      <c r="X45" s="597"/>
    </row>
    <row r="46" spans="2:24" ht="18" customHeight="1" x14ac:dyDescent="0.3">
      <c r="B46" s="598" t="s">
        <v>239</v>
      </c>
      <c r="C46" s="599"/>
      <c r="D46" s="600">
        <v>98</v>
      </c>
      <c r="E46" s="601"/>
      <c r="F46" s="564"/>
      <c r="G46" s="571" t="s">
        <v>240</v>
      </c>
      <c r="H46" s="560">
        <v>-0.25</v>
      </c>
      <c r="I46" s="560">
        <v>-0.25</v>
      </c>
      <c r="J46" s="560">
        <v>-0.25</v>
      </c>
      <c r="K46" s="561">
        <v>-0.25</v>
      </c>
      <c r="L46" s="561">
        <v>-0.25</v>
      </c>
      <c r="M46" s="561">
        <v>-0.25</v>
      </c>
      <c r="N46" s="561">
        <v>-0.75</v>
      </c>
      <c r="O46" s="575" t="s">
        <v>18</v>
      </c>
      <c r="P46" s="526"/>
      <c r="Q46" s="512"/>
      <c r="R46" s="514">
        <v>0.60000000000000009</v>
      </c>
      <c r="S46" s="514">
        <v>0.65000000000000013</v>
      </c>
      <c r="T46" s="514">
        <v>0.70000000000000018</v>
      </c>
      <c r="U46" s="514">
        <v>0.75000000000000022</v>
      </c>
      <c r="V46" s="514">
        <v>0.80000000000000027</v>
      </c>
      <c r="W46" s="514">
        <v>0.85</v>
      </c>
      <c r="X46" s="602">
        <v>0.9</v>
      </c>
    </row>
    <row r="47" spans="2:24" ht="18.600000000000001" customHeight="1" x14ac:dyDescent="0.25">
      <c r="B47" s="603"/>
      <c r="C47" s="604" t="s">
        <v>164</v>
      </c>
      <c r="D47" s="605" t="s">
        <v>87</v>
      </c>
      <c r="E47" s="605" t="s">
        <v>241</v>
      </c>
      <c r="F47" s="564"/>
      <c r="G47" s="571" t="s">
        <v>71</v>
      </c>
      <c r="H47" s="560">
        <v>-0.25</v>
      </c>
      <c r="I47" s="560">
        <v>-0.25</v>
      </c>
      <c r="J47" s="560">
        <v>-0.375</v>
      </c>
      <c r="K47" s="561">
        <v>-0.375</v>
      </c>
      <c r="L47" s="561">
        <v>-0.5</v>
      </c>
      <c r="M47" s="561">
        <v>-0.5</v>
      </c>
      <c r="N47" s="561">
        <v>-1.25</v>
      </c>
      <c r="O47" s="575" t="s">
        <v>18</v>
      </c>
      <c r="P47" s="526"/>
      <c r="Q47" s="606" t="s">
        <v>242</v>
      </c>
      <c r="R47" s="607">
        <v>-0.625</v>
      </c>
      <c r="S47" s="607">
        <v>-0.625</v>
      </c>
      <c r="T47" s="608" t="s">
        <v>18</v>
      </c>
      <c r="U47" s="608" t="s">
        <v>18</v>
      </c>
      <c r="V47" s="608" t="s">
        <v>18</v>
      </c>
      <c r="W47" s="608" t="s">
        <v>18</v>
      </c>
      <c r="X47" s="609" t="s">
        <v>18</v>
      </c>
    </row>
    <row r="48" spans="2:24" ht="19.149999999999999" customHeight="1" x14ac:dyDescent="0.25">
      <c r="B48" s="610" t="s">
        <v>243</v>
      </c>
      <c r="C48" s="611" t="s">
        <v>244</v>
      </c>
      <c r="D48" s="522">
        <v>-2</v>
      </c>
      <c r="E48" s="522">
        <v>100.5</v>
      </c>
      <c r="F48" s="564"/>
      <c r="G48" s="571" t="s">
        <v>245</v>
      </c>
      <c r="H48" s="560">
        <v>-0.25</v>
      </c>
      <c r="I48" s="560">
        <v>-0.25</v>
      </c>
      <c r="J48" s="560">
        <v>-0.25</v>
      </c>
      <c r="K48" s="561">
        <v>-0.25</v>
      </c>
      <c r="L48" s="561">
        <v>-0.25</v>
      </c>
      <c r="M48" s="561">
        <v>-0.25</v>
      </c>
      <c r="N48" s="561">
        <v>-0.25</v>
      </c>
      <c r="O48" s="575" t="s">
        <v>18</v>
      </c>
      <c r="P48" s="526"/>
      <c r="Q48" s="606" t="s">
        <v>246</v>
      </c>
      <c r="R48" s="607">
        <v>-0.375</v>
      </c>
      <c r="S48" s="607">
        <v>-0.375</v>
      </c>
      <c r="T48" s="607">
        <v>-0.375</v>
      </c>
      <c r="U48" s="608" t="s">
        <v>18</v>
      </c>
      <c r="V48" s="608" t="s">
        <v>18</v>
      </c>
      <c r="W48" s="608" t="s">
        <v>18</v>
      </c>
      <c r="X48" s="609" t="s">
        <v>18</v>
      </c>
    </row>
    <row r="49" spans="2:31" ht="18.600000000000001" customHeight="1" x14ac:dyDescent="0.25">
      <c r="B49" s="610"/>
      <c r="C49" s="611">
        <v>12</v>
      </c>
      <c r="D49" s="522">
        <v>-1.5</v>
      </c>
      <c r="E49" s="522">
        <v>101.5</v>
      </c>
      <c r="F49" s="564"/>
      <c r="G49" s="571" t="s">
        <v>247</v>
      </c>
      <c r="H49" s="315">
        <v>-0.375</v>
      </c>
      <c r="I49" s="315">
        <v>-0.375</v>
      </c>
      <c r="J49" s="315">
        <v>-0.375</v>
      </c>
      <c r="K49" s="420">
        <v>-0.375</v>
      </c>
      <c r="L49" s="420">
        <v>-0.375</v>
      </c>
      <c r="M49" s="420">
        <v>-0.5</v>
      </c>
      <c r="N49" s="561">
        <v>-0.5</v>
      </c>
      <c r="O49" s="575" t="s">
        <v>18</v>
      </c>
      <c r="P49" s="526"/>
      <c r="Q49" s="606" t="s">
        <v>248</v>
      </c>
      <c r="R49" s="607">
        <v>-0.375</v>
      </c>
      <c r="S49" s="607">
        <v>-0.375</v>
      </c>
      <c r="T49" s="607">
        <v>-0.375</v>
      </c>
      <c r="U49" s="607">
        <v>-0.375</v>
      </c>
      <c r="V49" s="607">
        <v>-0.375</v>
      </c>
      <c r="W49" s="608" t="s">
        <v>18</v>
      </c>
      <c r="X49" s="609" t="s">
        <v>18</v>
      </c>
    </row>
    <row r="50" spans="2:31" ht="16.899999999999999" customHeight="1" x14ac:dyDescent="0.25">
      <c r="B50" s="610"/>
      <c r="C50" s="611">
        <v>24</v>
      </c>
      <c r="D50" s="313">
        <v>-0.5</v>
      </c>
      <c r="E50" s="522">
        <v>102</v>
      </c>
      <c r="F50" s="564"/>
      <c r="G50" s="571" t="s">
        <v>249</v>
      </c>
      <c r="H50" s="315">
        <v>-1.5</v>
      </c>
      <c r="I50" s="315">
        <v>-1.5</v>
      </c>
      <c r="J50" s="315">
        <v>-1.5</v>
      </c>
      <c r="K50" s="420">
        <v>-1.5</v>
      </c>
      <c r="L50" s="420">
        <v>-1.625</v>
      </c>
      <c r="M50" s="575" t="s">
        <v>18</v>
      </c>
      <c r="N50" s="575" t="s">
        <v>18</v>
      </c>
      <c r="O50" s="575" t="s">
        <v>18</v>
      </c>
      <c r="P50" s="526"/>
      <c r="Q50" s="606" t="s">
        <v>250</v>
      </c>
      <c r="R50" s="607">
        <v>-0.625</v>
      </c>
      <c r="S50" s="607">
        <v>-0.625</v>
      </c>
      <c r="T50" s="607">
        <v>-0.625</v>
      </c>
      <c r="U50" s="607">
        <v>-0.625</v>
      </c>
      <c r="V50" s="607">
        <v>-0.625</v>
      </c>
      <c r="W50" s="607">
        <v>-0.625</v>
      </c>
      <c r="X50" s="612">
        <v>-0.625</v>
      </c>
      <c r="Y50" s="613"/>
      <c r="Z50" s="614"/>
      <c r="AA50" s="614"/>
      <c r="AB50" s="614"/>
      <c r="AC50" s="614"/>
    </row>
    <row r="51" spans="2:31" x14ac:dyDescent="0.25">
      <c r="B51" s="610"/>
      <c r="C51" s="611">
        <v>36</v>
      </c>
      <c r="D51" s="313">
        <v>0</v>
      </c>
      <c r="E51" s="522">
        <v>103</v>
      </c>
      <c r="F51" s="564"/>
      <c r="G51" s="571" t="s">
        <v>251</v>
      </c>
      <c r="H51" s="315">
        <v>-2.75</v>
      </c>
      <c r="I51" s="315">
        <v>-2.75</v>
      </c>
      <c r="J51" s="315">
        <v>-3</v>
      </c>
      <c r="K51" s="420">
        <v>-3.25</v>
      </c>
      <c r="L51" s="420">
        <v>-3.5</v>
      </c>
      <c r="M51" s="575" t="s">
        <v>18</v>
      </c>
      <c r="N51" s="575" t="s">
        <v>18</v>
      </c>
      <c r="O51" s="575" t="s">
        <v>18</v>
      </c>
      <c r="P51" s="526"/>
      <c r="Q51" s="606" t="s">
        <v>252</v>
      </c>
      <c r="R51" s="607">
        <v>-0.25</v>
      </c>
      <c r="S51" s="607">
        <v>-0.25</v>
      </c>
      <c r="T51" s="607">
        <v>-0.375</v>
      </c>
      <c r="U51" s="607">
        <v>-0.625</v>
      </c>
      <c r="V51" s="607">
        <v>-0.625</v>
      </c>
      <c r="W51" s="607">
        <v>-0.625</v>
      </c>
      <c r="X51" s="612">
        <v>-0.625</v>
      </c>
      <c r="Y51" s="613"/>
      <c r="Z51" s="614"/>
      <c r="AA51" s="614"/>
      <c r="AB51" s="614"/>
      <c r="AC51" s="614"/>
      <c r="AD51" s="613"/>
      <c r="AE51" s="613"/>
    </row>
    <row r="52" spans="2:31" x14ac:dyDescent="0.25">
      <c r="B52" s="610"/>
      <c r="C52" s="611">
        <v>48</v>
      </c>
      <c r="D52" s="522">
        <v>0.5</v>
      </c>
      <c r="E52" s="522">
        <v>103</v>
      </c>
      <c r="F52" s="564"/>
      <c r="G52" s="571" t="s">
        <v>253</v>
      </c>
      <c r="H52" s="315">
        <v>-2.75</v>
      </c>
      <c r="I52" s="315">
        <v>-2.75</v>
      </c>
      <c r="J52" s="315">
        <v>-3</v>
      </c>
      <c r="K52" s="420">
        <v>-3.25</v>
      </c>
      <c r="L52" s="575" t="s">
        <v>18</v>
      </c>
      <c r="M52" s="575" t="s">
        <v>18</v>
      </c>
      <c r="N52" s="575" t="s">
        <v>18</v>
      </c>
      <c r="O52" s="575" t="s">
        <v>18</v>
      </c>
      <c r="P52" s="526"/>
      <c r="Q52" s="606" t="s">
        <v>254</v>
      </c>
      <c r="R52" s="607">
        <v>-0.625</v>
      </c>
      <c r="S52" s="607">
        <v>-0.625</v>
      </c>
      <c r="T52" s="607">
        <v>-0.625</v>
      </c>
      <c r="U52" s="607">
        <v>-0.625</v>
      </c>
      <c r="V52" s="607">
        <v>-0.625</v>
      </c>
      <c r="W52" s="608" t="s">
        <v>18</v>
      </c>
      <c r="X52" s="609" t="s">
        <v>18</v>
      </c>
      <c r="Y52" s="613"/>
      <c r="Z52" s="614"/>
      <c r="AA52" s="614"/>
      <c r="AB52" s="615"/>
      <c r="AC52" s="615"/>
      <c r="AD52" s="615"/>
      <c r="AE52" s="615"/>
    </row>
    <row r="53" spans="2:31" x14ac:dyDescent="0.25">
      <c r="B53" s="610"/>
      <c r="C53" s="611">
        <v>60</v>
      </c>
      <c r="D53" s="522">
        <v>0.75</v>
      </c>
      <c r="E53" s="522">
        <v>103</v>
      </c>
      <c r="F53" s="564"/>
      <c r="G53" s="571" t="s">
        <v>255</v>
      </c>
      <c r="H53" s="315">
        <v>-1.5</v>
      </c>
      <c r="I53" s="315">
        <v>-1.5</v>
      </c>
      <c r="J53" s="315">
        <v>-1.5</v>
      </c>
      <c r="K53" s="420">
        <v>-1.625</v>
      </c>
      <c r="L53" s="420">
        <v>-1.875</v>
      </c>
      <c r="M53" s="420">
        <v>-2.125</v>
      </c>
      <c r="N53" s="420">
        <v>-3</v>
      </c>
      <c r="O53" s="575" t="s">
        <v>18</v>
      </c>
      <c r="P53" s="526"/>
      <c r="Q53" s="606" t="s">
        <v>256</v>
      </c>
      <c r="R53" s="607">
        <v>-0.875</v>
      </c>
      <c r="S53" s="607">
        <v>-0.875</v>
      </c>
      <c r="T53" s="607">
        <v>-0.875</v>
      </c>
      <c r="U53" s="608" t="s">
        <v>18</v>
      </c>
      <c r="V53" s="608" t="s">
        <v>18</v>
      </c>
      <c r="W53" s="608" t="s">
        <v>18</v>
      </c>
      <c r="X53" s="609" t="s">
        <v>18</v>
      </c>
      <c r="Y53" s="613"/>
      <c r="Z53" s="614"/>
      <c r="AA53" s="614"/>
      <c r="AB53" s="614"/>
      <c r="AC53" s="614"/>
      <c r="AD53" s="614"/>
      <c r="AE53" s="614"/>
    </row>
    <row r="54" spans="2:31" x14ac:dyDescent="0.25">
      <c r="B54" s="610"/>
      <c r="C54" s="611" t="s">
        <v>257</v>
      </c>
      <c r="D54" s="313">
        <v>-1</v>
      </c>
      <c r="E54" s="522">
        <v>103</v>
      </c>
      <c r="F54" s="564"/>
      <c r="G54" s="571" t="s">
        <v>258</v>
      </c>
      <c r="H54" s="315">
        <v>-0.25</v>
      </c>
      <c r="I54" s="315">
        <v>-0.25</v>
      </c>
      <c r="J54" s="315">
        <v>-0.25</v>
      </c>
      <c r="K54" s="420">
        <v>-0.25</v>
      </c>
      <c r="L54" s="420">
        <v>-0.25</v>
      </c>
      <c r="M54" s="420">
        <v>-0.25</v>
      </c>
      <c r="N54" s="420">
        <v>-0.25</v>
      </c>
      <c r="O54" s="420">
        <v>-0.25</v>
      </c>
      <c r="P54" s="526"/>
      <c r="Q54" s="606" t="s">
        <v>259</v>
      </c>
      <c r="R54" s="607">
        <v>-1.125</v>
      </c>
      <c r="S54" s="607">
        <v>-1.5</v>
      </c>
      <c r="T54" s="608" t="s">
        <v>18</v>
      </c>
      <c r="U54" s="608" t="s">
        <v>18</v>
      </c>
      <c r="V54" s="608" t="s">
        <v>18</v>
      </c>
      <c r="W54" s="608" t="s">
        <v>18</v>
      </c>
      <c r="X54" s="609" t="s">
        <v>18</v>
      </c>
    </row>
    <row r="55" spans="2:31" x14ac:dyDescent="0.25">
      <c r="B55" s="199" t="s">
        <v>97</v>
      </c>
      <c r="C55" s="200"/>
      <c r="D55" s="200"/>
      <c r="E55" s="512" t="s">
        <v>98</v>
      </c>
      <c r="F55" s="564"/>
      <c r="G55" s="571" t="s">
        <v>260</v>
      </c>
      <c r="H55" s="315">
        <v>0</v>
      </c>
      <c r="I55" s="315">
        <v>0</v>
      </c>
      <c r="J55" s="315">
        <v>0</v>
      </c>
      <c r="K55" s="420">
        <v>0</v>
      </c>
      <c r="L55" s="420">
        <v>0</v>
      </c>
      <c r="M55" s="420">
        <v>0</v>
      </c>
      <c r="N55" s="420">
        <v>0</v>
      </c>
      <c r="O55" s="420">
        <v>0</v>
      </c>
      <c r="P55" s="526"/>
      <c r="Q55" s="611" t="s">
        <v>261</v>
      </c>
      <c r="R55" s="607">
        <v>-0.25</v>
      </c>
      <c r="S55" s="607">
        <v>-0.25</v>
      </c>
      <c r="T55" s="607">
        <v>-0.25</v>
      </c>
      <c r="U55" s="607">
        <v>-0.25</v>
      </c>
      <c r="V55" s="607">
        <v>-0.5</v>
      </c>
      <c r="W55" s="607">
        <v>-0.5</v>
      </c>
      <c r="X55" s="612">
        <v>-0.5</v>
      </c>
    </row>
    <row r="56" spans="2:31" ht="15" customHeight="1" x14ac:dyDescent="0.25">
      <c r="B56" s="616" t="s">
        <v>262</v>
      </c>
      <c r="C56" s="617" t="s">
        <v>100</v>
      </c>
      <c r="D56" s="618" t="s">
        <v>101</v>
      </c>
      <c r="E56" s="619">
        <f>Control!$B$3</f>
        <v>4.3499999999999996</v>
      </c>
      <c r="F56" s="564"/>
      <c r="G56" s="571" t="s">
        <v>263</v>
      </c>
      <c r="H56" s="315">
        <v>-0.25</v>
      </c>
      <c r="I56" s="315">
        <v>-0.25</v>
      </c>
      <c r="J56" s="315">
        <v>-0.25</v>
      </c>
      <c r="K56" s="315">
        <v>-0.25</v>
      </c>
      <c r="L56" s="420">
        <v>-0.375</v>
      </c>
      <c r="M56" s="420">
        <v>-0.5</v>
      </c>
      <c r="N56" s="575" t="s">
        <v>18</v>
      </c>
      <c r="O56" s="575" t="s">
        <v>18</v>
      </c>
      <c r="P56" s="526"/>
      <c r="Q56" s="611" t="s">
        <v>264</v>
      </c>
      <c r="R56" s="620">
        <v>-0.375</v>
      </c>
      <c r="S56" s="620">
        <v>-0.375</v>
      </c>
      <c r="T56" s="620">
        <v>-0.375</v>
      </c>
      <c r="U56" s="620">
        <v>-0.375</v>
      </c>
      <c r="V56" s="620">
        <v>-0.375</v>
      </c>
      <c r="W56" s="621" t="s">
        <v>18</v>
      </c>
      <c r="X56" s="621" t="s">
        <v>18</v>
      </c>
    </row>
    <row r="57" spans="2:31" ht="15" customHeight="1" x14ac:dyDescent="0.25">
      <c r="B57" s="622" t="s">
        <v>265</v>
      </c>
      <c r="C57" s="623"/>
      <c r="D57" s="623"/>
      <c r="E57" s="624"/>
      <c r="F57" s="564"/>
      <c r="G57" s="571" t="s">
        <v>266</v>
      </c>
      <c r="H57" s="315">
        <v>-0.5</v>
      </c>
      <c r="I57" s="315">
        <v>-0.5</v>
      </c>
      <c r="J57" s="315">
        <v>-0.5</v>
      </c>
      <c r="K57" s="315">
        <v>-0.5</v>
      </c>
      <c r="L57" s="420">
        <v>-0.625</v>
      </c>
      <c r="M57" s="420">
        <v>-0.75</v>
      </c>
      <c r="N57" s="575" t="s">
        <v>18</v>
      </c>
      <c r="O57" s="575" t="s">
        <v>18</v>
      </c>
      <c r="P57" s="526"/>
      <c r="Q57" s="625" t="s">
        <v>267</v>
      </c>
      <c r="R57" s="626">
        <v>-0.375</v>
      </c>
      <c r="S57" s="626">
        <v>-0.375</v>
      </c>
      <c r="T57" s="626">
        <v>-0.375</v>
      </c>
      <c r="U57" s="626">
        <v>-0.375</v>
      </c>
      <c r="V57" s="626">
        <v>-0.375</v>
      </c>
      <c r="W57" s="626">
        <v>-0.375</v>
      </c>
      <c r="X57" s="621" t="s">
        <v>18</v>
      </c>
    </row>
    <row r="58" spans="2:31" ht="15" customHeight="1" x14ac:dyDescent="0.25">
      <c r="B58" s="627"/>
      <c r="C58" s="628"/>
      <c r="D58" s="628"/>
      <c r="E58" s="629"/>
      <c r="F58" s="564"/>
      <c r="G58" s="630" t="s">
        <v>173</v>
      </c>
      <c r="H58" s="315">
        <v>-0.25</v>
      </c>
      <c r="I58" s="315">
        <v>-0.25</v>
      </c>
      <c r="J58" s="315">
        <v>-0.25</v>
      </c>
      <c r="K58" s="420">
        <v>-0.25</v>
      </c>
      <c r="L58" s="420">
        <v>-0.25</v>
      </c>
      <c r="M58" s="420">
        <v>-0.25</v>
      </c>
      <c r="N58" s="420">
        <v>-0.25</v>
      </c>
      <c r="O58" s="420">
        <v>-0.25</v>
      </c>
      <c r="P58" s="526"/>
      <c r="Q58" s="631"/>
      <c r="R58" s="632"/>
      <c r="S58" s="632"/>
      <c r="T58" s="632"/>
      <c r="U58" s="632"/>
      <c r="V58" s="632"/>
      <c r="W58" s="632"/>
      <c r="X58" s="633"/>
    </row>
    <row r="59" spans="2:31" ht="15" customHeight="1" x14ac:dyDescent="0.25">
      <c r="B59" s="634"/>
      <c r="C59" s="635"/>
      <c r="D59" s="635"/>
      <c r="E59" s="636"/>
      <c r="F59" s="568"/>
      <c r="G59" s="630" t="s">
        <v>268</v>
      </c>
      <c r="H59" s="637">
        <v>-1.5</v>
      </c>
      <c r="I59" s="637">
        <v>-1.5</v>
      </c>
      <c r="J59" s="637">
        <v>-1.5</v>
      </c>
      <c r="K59" s="637">
        <v>-1.5</v>
      </c>
      <c r="L59" s="637">
        <v>-1.5</v>
      </c>
      <c r="M59" s="637">
        <v>-1.75</v>
      </c>
      <c r="N59" s="575" t="s">
        <v>18</v>
      </c>
      <c r="O59" s="575" t="s">
        <v>18</v>
      </c>
      <c r="P59" s="526"/>
      <c r="Q59" s="631"/>
      <c r="R59" s="632"/>
      <c r="S59" s="632"/>
      <c r="T59" s="632"/>
      <c r="U59" s="632"/>
      <c r="V59" s="632"/>
      <c r="W59" s="632"/>
      <c r="X59" s="633"/>
    </row>
    <row r="60" spans="2:31" x14ac:dyDescent="0.25">
      <c r="B60" s="634"/>
      <c r="C60" s="635"/>
      <c r="D60" s="635"/>
      <c r="E60" s="636"/>
      <c r="F60" s="638" t="s">
        <v>269</v>
      </c>
      <c r="G60" s="590" t="s">
        <v>270</v>
      </c>
      <c r="H60" s="315">
        <v>0</v>
      </c>
      <c r="I60" s="315">
        <v>0</v>
      </c>
      <c r="J60" s="315">
        <v>0</v>
      </c>
      <c r="K60" s="420">
        <v>0</v>
      </c>
      <c r="L60" s="420">
        <v>0</v>
      </c>
      <c r="M60" s="420">
        <v>0</v>
      </c>
      <c r="N60" s="420">
        <v>-0.25</v>
      </c>
      <c r="O60" s="420">
        <v>-0.25</v>
      </c>
      <c r="P60" s="526"/>
      <c r="Q60" s="639" t="s">
        <v>91</v>
      </c>
      <c r="R60" s="640"/>
      <c r="S60" s="640"/>
      <c r="T60" s="640"/>
      <c r="U60" s="640"/>
      <c r="V60" s="640"/>
      <c r="W60" s="640"/>
      <c r="X60" s="641"/>
    </row>
    <row r="61" spans="2:31" x14ac:dyDescent="0.25">
      <c r="B61" s="634"/>
      <c r="C61" s="635"/>
      <c r="D61" s="635"/>
      <c r="E61" s="636"/>
      <c r="F61" s="642"/>
      <c r="G61" s="590" t="s">
        <v>271</v>
      </c>
      <c r="H61" s="315">
        <v>-0.125</v>
      </c>
      <c r="I61" s="315">
        <v>-0.125</v>
      </c>
      <c r="J61" s="315">
        <v>-0.25</v>
      </c>
      <c r="K61" s="420">
        <v>-0.25</v>
      </c>
      <c r="L61" s="420">
        <v>-0.25</v>
      </c>
      <c r="M61" s="420">
        <v>-0.25</v>
      </c>
      <c r="N61" s="575" t="s">
        <v>18</v>
      </c>
      <c r="O61" s="575" t="s">
        <v>18</v>
      </c>
      <c r="P61" s="526"/>
      <c r="Q61" s="643"/>
      <c r="R61" s="644"/>
      <c r="S61" s="644"/>
      <c r="T61" s="644"/>
      <c r="U61" s="644"/>
      <c r="V61" s="644"/>
      <c r="W61" s="644"/>
      <c r="X61" s="645"/>
    </row>
    <row r="62" spans="2:31" x14ac:dyDescent="0.25">
      <c r="B62" s="634"/>
      <c r="C62" s="635"/>
      <c r="D62" s="635"/>
      <c r="E62" s="636"/>
      <c r="F62" s="646" t="s">
        <v>272</v>
      </c>
      <c r="G62" s="630" t="s">
        <v>273</v>
      </c>
      <c r="H62" s="315">
        <v>-0.5</v>
      </c>
      <c r="I62" s="315">
        <v>-0.5</v>
      </c>
      <c r="J62" s="315">
        <v>-0.5</v>
      </c>
      <c r="K62" s="420">
        <v>-0.5</v>
      </c>
      <c r="L62" s="420">
        <v>-0.5</v>
      </c>
      <c r="M62" s="420">
        <v>-0.5</v>
      </c>
      <c r="N62" s="575" t="s">
        <v>18</v>
      </c>
      <c r="O62" s="575" t="s">
        <v>18</v>
      </c>
      <c r="P62" s="526"/>
      <c r="Q62" s="644" t="s">
        <v>103</v>
      </c>
      <c r="R62" s="644"/>
      <c r="S62" s="644"/>
      <c r="T62" s="644"/>
      <c r="U62" s="644"/>
      <c r="V62" s="644"/>
      <c r="W62" s="644"/>
      <c r="X62" s="645"/>
    </row>
    <row r="63" spans="2:31" ht="16.5" thickBot="1" x14ac:dyDescent="0.3">
      <c r="B63" s="647" t="s">
        <v>274</v>
      </c>
      <c r="C63" s="648"/>
      <c r="D63" s="649"/>
      <c r="E63" s="650" t="s">
        <v>275</v>
      </c>
      <c r="F63" s="650"/>
      <c r="G63" s="650"/>
      <c r="H63" s="469" t="s">
        <v>276</v>
      </c>
      <c r="I63" s="469"/>
      <c r="J63" s="469"/>
      <c r="K63" s="469"/>
      <c r="L63" s="469"/>
      <c r="M63" s="469"/>
      <c r="N63" s="469"/>
      <c r="O63" s="469"/>
      <c r="P63" s="469"/>
      <c r="Q63" s="469"/>
      <c r="R63" s="651" t="s">
        <v>277</v>
      </c>
      <c r="S63" s="651"/>
      <c r="T63" s="651"/>
      <c r="U63" s="651"/>
      <c r="V63" s="651"/>
      <c r="W63" s="651"/>
      <c r="X63" s="652"/>
    </row>
    <row r="65" spans="7:15" x14ac:dyDescent="0.25">
      <c r="G65" s="653"/>
      <c r="H65" s="654"/>
      <c r="I65" s="654"/>
      <c r="J65" s="654"/>
      <c r="K65" s="654"/>
      <c r="L65" s="654"/>
      <c r="M65" s="654"/>
    </row>
    <row r="67" spans="7:15" x14ac:dyDescent="0.25">
      <c r="G67" s="655"/>
      <c r="H67" s="656"/>
      <c r="I67" s="656"/>
      <c r="J67" s="656"/>
      <c r="K67" s="656"/>
      <c r="L67" s="656"/>
      <c r="M67" s="657"/>
      <c r="N67" s="657"/>
      <c r="O67" s="657"/>
    </row>
  </sheetData>
  <mergeCells count="80">
    <mergeCell ref="F60:F61"/>
    <mergeCell ref="Q60:X60"/>
    <mergeCell ref="Q61:X61"/>
    <mergeCell ref="Q62:X62"/>
    <mergeCell ref="B63:C63"/>
    <mergeCell ref="H63:Q63"/>
    <mergeCell ref="R63:X63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7:F39"/>
    <mergeCell ref="Q37:X37"/>
    <mergeCell ref="F40:F59"/>
    <mergeCell ref="Q41:X41"/>
    <mergeCell ref="Q42:X42"/>
    <mergeCell ref="Q43:X43"/>
    <mergeCell ref="Q44:X44"/>
    <mergeCell ref="Q45:X45"/>
    <mergeCell ref="Q58:X58"/>
    <mergeCell ref="Q59:X59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23:O23"/>
    <mergeCell ref="Q23:X23"/>
    <mergeCell ref="Q24:X24"/>
    <mergeCell ref="F25:F27"/>
    <mergeCell ref="Q25:X25"/>
    <mergeCell ref="Q26:X26"/>
    <mergeCell ref="Q27:X27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conditionalFormatting sqref="H59:M59">
    <cfRule type="cellIs" dxfId="76" priority="1" operator="equal">
      <formula>"N/A"</formula>
    </cfRule>
  </conditionalFormatting>
  <printOptions horizontalCentered="1" verticalCentered="1"/>
  <pageMargins left="0.25" right="0.25" top="0.25" bottom="0.25" header="0" footer="0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ED82-24DE-45ED-80EA-DB59E6E3A2AC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22"/>
      <c r="B1" t="s">
        <v>108</v>
      </c>
      <c r="M1" s="223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224"/>
      <c r="B4" s="225" t="s">
        <v>109</v>
      </c>
      <c r="C4" s="226"/>
      <c r="D4" s="228"/>
      <c r="E4" s="225" t="s">
        <v>110</v>
      </c>
      <c r="F4" s="227"/>
      <c r="G4" s="228"/>
      <c r="H4" s="225" t="s">
        <v>111</v>
      </c>
      <c r="I4" s="226"/>
      <c r="J4" s="227"/>
      <c r="L4" s="225" t="s">
        <v>113</v>
      </c>
      <c r="M4" s="227"/>
      <c r="P4" s="229"/>
      <c r="Q4" s="229"/>
      <c r="R4" s="229"/>
      <c r="S4" s="229"/>
    </row>
    <row r="5" spans="1:19" ht="18" thickBot="1" x14ac:dyDescent="0.3">
      <c r="A5" s="475" t="s">
        <v>4</v>
      </c>
      <c r="B5" s="230" t="s">
        <v>5</v>
      </c>
      <c r="C5" s="476" t="s">
        <v>191</v>
      </c>
      <c r="E5" s="658" t="s">
        <v>5</v>
      </c>
      <c r="F5" s="659" t="s">
        <v>191</v>
      </c>
      <c r="H5" s="230" t="s">
        <v>5</v>
      </c>
      <c r="I5" s="476" t="s">
        <v>191</v>
      </c>
      <c r="J5" s="476" t="s">
        <v>192</v>
      </c>
      <c r="L5" s="230" t="s">
        <v>5</v>
      </c>
      <c r="M5" s="476" t="s">
        <v>191</v>
      </c>
      <c r="P5" s="233"/>
      <c r="Q5" s="233"/>
      <c r="R5" s="233"/>
      <c r="S5" s="233"/>
    </row>
    <row r="6" spans="1:19" ht="15.75" x14ac:dyDescent="0.25">
      <c r="A6" s="478">
        <v>5.75</v>
      </c>
      <c r="B6" s="235">
        <v>96.1875</v>
      </c>
      <c r="C6" s="237">
        <v>95.9375</v>
      </c>
      <c r="E6" s="481">
        <v>-0.125</v>
      </c>
      <c r="F6" s="481">
        <v>-0.125</v>
      </c>
      <c r="H6" s="239">
        <f t="shared" ref="H6:I21" si="0">E6+B6</f>
        <v>96.0625</v>
      </c>
      <c r="I6" s="240">
        <f t="shared" si="0"/>
        <v>95.8125</v>
      </c>
      <c r="J6" s="241">
        <f>I6-H6</f>
        <v>-0.25</v>
      </c>
      <c r="L6" s="242"/>
      <c r="M6" s="263"/>
    </row>
    <row r="7" spans="1:19" ht="15.75" x14ac:dyDescent="0.25">
      <c r="A7" s="478">
        <v>5.875</v>
      </c>
      <c r="B7" s="235">
        <v>96.875</v>
      </c>
      <c r="C7" s="237">
        <v>96.625</v>
      </c>
      <c r="E7" s="481">
        <v>-0.125</v>
      </c>
      <c r="F7" s="481">
        <v>-0.125</v>
      </c>
      <c r="H7" s="239">
        <f t="shared" si="0"/>
        <v>96.75</v>
      </c>
      <c r="I7" s="240">
        <f t="shared" si="0"/>
        <v>96.5</v>
      </c>
      <c r="J7" s="241">
        <f t="shared" ref="J7:J44" si="1">I7-H7</f>
        <v>-0.25</v>
      </c>
      <c r="L7" s="239">
        <f>H7-H6</f>
        <v>0.6875</v>
      </c>
      <c r="M7" s="241">
        <f>I7-I6</f>
        <v>0.6875</v>
      </c>
    </row>
    <row r="8" spans="1:19" ht="15.75" x14ac:dyDescent="0.25">
      <c r="A8" s="478">
        <v>6</v>
      </c>
      <c r="B8" s="235">
        <v>97.5625</v>
      </c>
      <c r="C8" s="237">
        <v>97.3125</v>
      </c>
      <c r="E8" s="481">
        <v>-0.125</v>
      </c>
      <c r="F8" s="481">
        <v>-0.125</v>
      </c>
      <c r="H8" s="239">
        <f t="shared" si="0"/>
        <v>97.4375</v>
      </c>
      <c r="I8" s="240">
        <f t="shared" si="0"/>
        <v>97.1875</v>
      </c>
      <c r="J8" s="241">
        <f t="shared" si="1"/>
        <v>-0.25</v>
      </c>
      <c r="L8" s="239">
        <f t="shared" ref="L8:M44" si="2">H8-H7</f>
        <v>0.6875</v>
      </c>
      <c r="M8" s="241">
        <f t="shared" si="2"/>
        <v>0.6875</v>
      </c>
    </row>
    <row r="9" spans="1:19" ht="15.75" x14ac:dyDescent="0.25">
      <c r="A9" s="478">
        <v>6.125</v>
      </c>
      <c r="B9" s="235">
        <v>98.25</v>
      </c>
      <c r="C9" s="237">
        <v>98</v>
      </c>
      <c r="E9" s="481">
        <v>-0.125</v>
      </c>
      <c r="F9" s="481">
        <v>-0.125</v>
      </c>
      <c r="H9" s="239">
        <f t="shared" si="0"/>
        <v>98.125</v>
      </c>
      <c r="I9" s="240">
        <f t="shared" si="0"/>
        <v>97.875</v>
      </c>
      <c r="J9" s="241">
        <f t="shared" si="1"/>
        <v>-0.25</v>
      </c>
      <c r="L9" s="239">
        <f t="shared" si="2"/>
        <v>0.6875</v>
      </c>
      <c r="M9" s="241">
        <f t="shared" si="2"/>
        <v>0.6875</v>
      </c>
    </row>
    <row r="10" spans="1:19" ht="15.75" x14ac:dyDescent="0.25">
      <c r="A10" s="478">
        <v>6.25</v>
      </c>
      <c r="B10" s="235">
        <v>98.9375</v>
      </c>
      <c r="C10" s="237">
        <v>98.6875</v>
      </c>
      <c r="E10" s="481">
        <v>-0.125</v>
      </c>
      <c r="F10" s="481">
        <v>-0.125</v>
      </c>
      <c r="H10" s="239">
        <f t="shared" si="0"/>
        <v>98.8125</v>
      </c>
      <c r="I10" s="240">
        <f t="shared" si="0"/>
        <v>98.5625</v>
      </c>
      <c r="J10" s="241">
        <f t="shared" si="1"/>
        <v>-0.25</v>
      </c>
      <c r="L10" s="239">
        <f t="shared" si="2"/>
        <v>0.6875</v>
      </c>
      <c r="M10" s="241">
        <f t="shared" si="2"/>
        <v>0.6875</v>
      </c>
    </row>
    <row r="11" spans="1:19" ht="15.75" x14ac:dyDescent="0.25">
      <c r="A11" s="478">
        <v>6.375</v>
      </c>
      <c r="B11" s="235">
        <v>99.5625</v>
      </c>
      <c r="C11" s="237">
        <v>99.3125</v>
      </c>
      <c r="E11" s="481">
        <v>-0.125</v>
      </c>
      <c r="F11" s="481">
        <v>-0.125</v>
      </c>
      <c r="H11" s="239">
        <f t="shared" si="0"/>
        <v>99.4375</v>
      </c>
      <c r="I11" s="240">
        <f t="shared" si="0"/>
        <v>99.1875</v>
      </c>
      <c r="J11" s="241">
        <f t="shared" si="1"/>
        <v>-0.25</v>
      </c>
      <c r="L11" s="239">
        <f t="shared" si="2"/>
        <v>0.625</v>
      </c>
      <c r="M11" s="241">
        <f t="shared" si="2"/>
        <v>0.625</v>
      </c>
    </row>
    <row r="12" spans="1:19" ht="15.75" x14ac:dyDescent="0.25">
      <c r="A12" s="478">
        <v>6.5</v>
      </c>
      <c r="B12" s="235">
        <v>100.1875</v>
      </c>
      <c r="C12" s="237">
        <v>99.9375</v>
      </c>
      <c r="E12" s="481">
        <v>-0.125</v>
      </c>
      <c r="F12" s="481">
        <v>-0.125</v>
      </c>
      <c r="H12" s="239">
        <f t="shared" si="0"/>
        <v>100.0625</v>
      </c>
      <c r="I12" s="240">
        <f t="shared" si="0"/>
        <v>99.8125</v>
      </c>
      <c r="J12" s="241">
        <f t="shared" si="1"/>
        <v>-0.25</v>
      </c>
      <c r="L12" s="239">
        <f t="shared" si="2"/>
        <v>0.625</v>
      </c>
      <c r="M12" s="241">
        <f t="shared" si="2"/>
        <v>0.625</v>
      </c>
    </row>
    <row r="13" spans="1:19" ht="15.75" x14ac:dyDescent="0.25">
      <c r="A13" s="478">
        <v>6.625</v>
      </c>
      <c r="B13" s="235">
        <v>100.75</v>
      </c>
      <c r="C13" s="237">
        <v>100.5</v>
      </c>
      <c r="E13" s="481">
        <v>-0.125</v>
      </c>
      <c r="F13" s="481">
        <v>-0.125</v>
      </c>
      <c r="H13" s="239">
        <f t="shared" si="0"/>
        <v>100.625</v>
      </c>
      <c r="I13" s="240">
        <f t="shared" si="0"/>
        <v>100.375</v>
      </c>
      <c r="J13" s="241">
        <f t="shared" si="1"/>
        <v>-0.25</v>
      </c>
      <c r="L13" s="239">
        <f t="shared" si="2"/>
        <v>0.5625</v>
      </c>
      <c r="M13" s="241">
        <f t="shared" si="2"/>
        <v>0.5625</v>
      </c>
    </row>
    <row r="14" spans="1:19" ht="15.75" x14ac:dyDescent="0.25">
      <c r="A14" s="478">
        <v>6.75</v>
      </c>
      <c r="B14" s="235">
        <v>101.3125</v>
      </c>
      <c r="C14" s="237">
        <v>101.0625</v>
      </c>
      <c r="E14" s="481">
        <v>-0.125</v>
      </c>
      <c r="F14" s="481">
        <v>-0.125</v>
      </c>
      <c r="H14" s="239">
        <f t="shared" si="0"/>
        <v>101.1875</v>
      </c>
      <c r="I14" s="240">
        <f t="shared" si="0"/>
        <v>100.9375</v>
      </c>
      <c r="J14" s="241">
        <f t="shared" si="1"/>
        <v>-0.25</v>
      </c>
      <c r="L14" s="239">
        <f t="shared" si="2"/>
        <v>0.5625</v>
      </c>
      <c r="M14" s="241">
        <f t="shared" si="2"/>
        <v>0.5625</v>
      </c>
    </row>
    <row r="15" spans="1:19" ht="15.75" x14ac:dyDescent="0.25">
      <c r="A15" s="478">
        <v>6.875</v>
      </c>
      <c r="B15" s="235">
        <v>101.875</v>
      </c>
      <c r="C15" s="237">
        <v>101.625</v>
      </c>
      <c r="E15" s="481">
        <v>-0.125</v>
      </c>
      <c r="F15" s="481">
        <v>-0.125</v>
      </c>
      <c r="H15" s="239">
        <f t="shared" si="0"/>
        <v>101.75</v>
      </c>
      <c r="I15" s="240">
        <f t="shared" si="0"/>
        <v>101.5</v>
      </c>
      <c r="J15" s="241">
        <f t="shared" si="1"/>
        <v>-0.25</v>
      </c>
      <c r="L15" s="239">
        <f t="shared" si="2"/>
        <v>0.5625</v>
      </c>
      <c r="M15" s="241">
        <f t="shared" si="2"/>
        <v>0.5625</v>
      </c>
    </row>
    <row r="16" spans="1:19" ht="15.75" x14ac:dyDescent="0.25">
      <c r="A16" s="478">
        <v>7</v>
      </c>
      <c r="B16" s="235">
        <v>102.375</v>
      </c>
      <c r="C16" s="237">
        <v>102.125</v>
      </c>
      <c r="E16" s="481">
        <v>-0.125</v>
      </c>
      <c r="F16" s="481">
        <v>-0.125</v>
      </c>
      <c r="H16" s="239">
        <f t="shared" si="0"/>
        <v>102.25</v>
      </c>
      <c r="I16" s="240">
        <f t="shared" si="0"/>
        <v>102</v>
      </c>
      <c r="J16" s="241">
        <f t="shared" si="1"/>
        <v>-0.25</v>
      </c>
      <c r="L16" s="239">
        <f t="shared" si="2"/>
        <v>0.5</v>
      </c>
      <c r="M16" s="241">
        <f t="shared" si="2"/>
        <v>0.5</v>
      </c>
    </row>
    <row r="17" spans="1:13" ht="15.75" x14ac:dyDescent="0.25">
      <c r="A17" s="478">
        <v>7.125</v>
      </c>
      <c r="B17" s="235">
        <v>102.875</v>
      </c>
      <c r="C17" s="237">
        <v>102.625</v>
      </c>
      <c r="E17" s="481">
        <v>-0.125</v>
      </c>
      <c r="F17" s="481">
        <v>-0.125</v>
      </c>
      <c r="H17" s="239">
        <f t="shared" si="0"/>
        <v>102.75</v>
      </c>
      <c r="I17" s="240">
        <f t="shared" si="0"/>
        <v>102.5</v>
      </c>
      <c r="J17" s="241">
        <f t="shared" si="1"/>
        <v>-0.25</v>
      </c>
      <c r="L17" s="239">
        <f t="shared" si="2"/>
        <v>0.5</v>
      </c>
      <c r="M17" s="241">
        <f t="shared" si="2"/>
        <v>0.5</v>
      </c>
    </row>
    <row r="18" spans="1:13" ht="15.75" x14ac:dyDescent="0.25">
      <c r="A18" s="478">
        <v>7.25</v>
      </c>
      <c r="B18" s="235">
        <v>103.3125</v>
      </c>
      <c r="C18" s="237">
        <v>103.0625</v>
      </c>
      <c r="E18" s="481">
        <v>-0.125</v>
      </c>
      <c r="F18" s="481">
        <v>-0.125</v>
      </c>
      <c r="H18" s="239">
        <f t="shared" si="0"/>
        <v>103.1875</v>
      </c>
      <c r="I18" s="240">
        <f t="shared" si="0"/>
        <v>102.9375</v>
      </c>
      <c r="J18" s="241">
        <f t="shared" si="1"/>
        <v>-0.25</v>
      </c>
      <c r="L18" s="239">
        <f t="shared" si="2"/>
        <v>0.4375</v>
      </c>
      <c r="M18" s="241">
        <f t="shared" si="2"/>
        <v>0.4375</v>
      </c>
    </row>
    <row r="19" spans="1:13" ht="15.75" x14ac:dyDescent="0.25">
      <c r="A19" s="478">
        <v>7.375</v>
      </c>
      <c r="B19" s="235">
        <v>103.75</v>
      </c>
      <c r="C19" s="237">
        <v>103.5</v>
      </c>
      <c r="E19" s="481">
        <v>-0.125</v>
      </c>
      <c r="F19" s="481">
        <v>-0.125</v>
      </c>
      <c r="H19" s="239">
        <f t="shared" si="0"/>
        <v>103.625</v>
      </c>
      <c r="I19" s="240">
        <f t="shared" si="0"/>
        <v>103.375</v>
      </c>
      <c r="J19" s="241">
        <f t="shared" si="1"/>
        <v>-0.25</v>
      </c>
      <c r="L19" s="239">
        <f t="shared" si="2"/>
        <v>0.4375</v>
      </c>
      <c r="M19" s="241">
        <f t="shared" si="2"/>
        <v>0.4375</v>
      </c>
    </row>
    <row r="20" spans="1:13" ht="15.75" x14ac:dyDescent="0.25">
      <c r="A20" s="478">
        <v>7.5</v>
      </c>
      <c r="B20" s="235">
        <v>104.125</v>
      </c>
      <c r="C20" s="237">
        <v>103.875</v>
      </c>
      <c r="E20" s="481">
        <v>-0.125</v>
      </c>
      <c r="F20" s="481">
        <v>-0.125</v>
      </c>
      <c r="H20" s="239">
        <f t="shared" si="0"/>
        <v>104</v>
      </c>
      <c r="I20" s="240">
        <f t="shared" si="0"/>
        <v>103.75</v>
      </c>
      <c r="J20" s="241">
        <f t="shared" si="1"/>
        <v>-0.25</v>
      </c>
      <c r="L20" s="239">
        <f t="shared" si="2"/>
        <v>0.375</v>
      </c>
      <c r="M20" s="241">
        <f t="shared" si="2"/>
        <v>0.375</v>
      </c>
    </row>
    <row r="21" spans="1:13" ht="15.75" x14ac:dyDescent="0.25">
      <c r="A21" s="478">
        <v>7.625</v>
      </c>
      <c r="B21" s="235">
        <v>104.5</v>
      </c>
      <c r="C21" s="237">
        <v>104.25</v>
      </c>
      <c r="E21" s="481">
        <v>-0.125</v>
      </c>
      <c r="F21" s="481">
        <v>-0.125</v>
      </c>
      <c r="H21" s="239">
        <f t="shared" si="0"/>
        <v>104.375</v>
      </c>
      <c r="I21" s="240">
        <f t="shared" si="0"/>
        <v>104.125</v>
      </c>
      <c r="J21" s="241">
        <f t="shared" si="1"/>
        <v>-0.25</v>
      </c>
      <c r="L21" s="239">
        <f t="shared" si="2"/>
        <v>0.375</v>
      </c>
      <c r="M21" s="241">
        <f t="shared" si="2"/>
        <v>0.375</v>
      </c>
    </row>
    <row r="22" spans="1:13" ht="15.75" x14ac:dyDescent="0.25">
      <c r="A22" s="478">
        <v>7.75</v>
      </c>
      <c r="B22" s="235">
        <v>104.875</v>
      </c>
      <c r="C22" s="237">
        <v>104.625</v>
      </c>
      <c r="E22" s="481">
        <v>-0.125</v>
      </c>
      <c r="F22" s="481">
        <v>-0.125</v>
      </c>
      <c r="H22" s="239">
        <f t="shared" ref="H22:I44" si="3">E22+B22</f>
        <v>104.75</v>
      </c>
      <c r="I22" s="240">
        <f t="shared" si="3"/>
        <v>104.5</v>
      </c>
      <c r="J22" s="241">
        <f t="shared" si="1"/>
        <v>-0.25</v>
      </c>
      <c r="L22" s="239">
        <f t="shared" si="2"/>
        <v>0.375</v>
      </c>
      <c r="M22" s="241">
        <f t="shared" si="2"/>
        <v>0.375</v>
      </c>
    </row>
    <row r="23" spans="1:13" ht="15.75" x14ac:dyDescent="0.25">
      <c r="A23" s="478">
        <v>7.875</v>
      </c>
      <c r="B23" s="235">
        <v>105.1875</v>
      </c>
      <c r="C23" s="237">
        <v>104.9375</v>
      </c>
      <c r="E23" s="481">
        <v>-0.125</v>
      </c>
      <c r="F23" s="481">
        <v>-0.125</v>
      </c>
      <c r="H23" s="239">
        <f t="shared" si="3"/>
        <v>105.0625</v>
      </c>
      <c r="I23" s="240">
        <f t="shared" si="3"/>
        <v>104.8125</v>
      </c>
      <c r="J23" s="241">
        <f t="shared" si="1"/>
        <v>-0.25</v>
      </c>
      <c r="L23" s="239">
        <f t="shared" si="2"/>
        <v>0.3125</v>
      </c>
      <c r="M23" s="241">
        <f t="shared" si="2"/>
        <v>0.3125</v>
      </c>
    </row>
    <row r="24" spans="1:13" ht="15.75" x14ac:dyDescent="0.25">
      <c r="A24" s="478">
        <v>8</v>
      </c>
      <c r="B24" s="235">
        <v>105.5</v>
      </c>
      <c r="C24" s="237">
        <v>105.25</v>
      </c>
      <c r="E24" s="481">
        <v>-0.125</v>
      </c>
      <c r="F24" s="481">
        <v>-0.125</v>
      </c>
      <c r="H24" s="239">
        <f t="shared" si="3"/>
        <v>105.375</v>
      </c>
      <c r="I24" s="240">
        <f t="shared" si="3"/>
        <v>105.125</v>
      </c>
      <c r="J24" s="241">
        <f t="shared" si="1"/>
        <v>-0.25</v>
      </c>
      <c r="L24" s="239">
        <f t="shared" si="2"/>
        <v>0.3125</v>
      </c>
      <c r="M24" s="241">
        <f t="shared" si="2"/>
        <v>0.3125</v>
      </c>
    </row>
    <row r="25" spans="1:13" ht="15.75" x14ac:dyDescent="0.25">
      <c r="A25" s="478">
        <v>8.125</v>
      </c>
      <c r="B25" s="235">
        <v>105.7813</v>
      </c>
      <c r="C25" s="237">
        <v>105.5313</v>
      </c>
      <c r="E25" s="481">
        <v>-0.125</v>
      </c>
      <c r="F25" s="481">
        <v>-0.125</v>
      </c>
      <c r="H25" s="239">
        <f t="shared" si="3"/>
        <v>105.6563</v>
      </c>
      <c r="I25" s="240">
        <f t="shared" si="3"/>
        <v>105.4063</v>
      </c>
      <c r="J25" s="241">
        <f t="shared" si="1"/>
        <v>-0.25</v>
      </c>
      <c r="L25" s="239">
        <f t="shared" si="2"/>
        <v>0.28130000000000166</v>
      </c>
      <c r="M25" s="241">
        <f t="shared" si="2"/>
        <v>0.28130000000000166</v>
      </c>
    </row>
    <row r="26" spans="1:13" ht="15.75" x14ac:dyDescent="0.25">
      <c r="A26" s="478">
        <v>8.25</v>
      </c>
      <c r="B26" s="235">
        <v>106.0625</v>
      </c>
      <c r="C26" s="237">
        <v>105.8125</v>
      </c>
      <c r="E26" s="481">
        <v>-0.125</v>
      </c>
      <c r="F26" s="481">
        <v>-0.125</v>
      </c>
      <c r="H26" s="239">
        <f t="shared" si="3"/>
        <v>105.9375</v>
      </c>
      <c r="I26" s="240">
        <f t="shared" si="3"/>
        <v>105.6875</v>
      </c>
      <c r="J26" s="241">
        <f t="shared" si="1"/>
        <v>-0.25</v>
      </c>
      <c r="L26" s="239">
        <f t="shared" si="2"/>
        <v>0.28119999999999834</v>
      </c>
      <c r="M26" s="241">
        <f t="shared" si="2"/>
        <v>0.28119999999999834</v>
      </c>
    </row>
    <row r="27" spans="1:13" ht="15.75" x14ac:dyDescent="0.25">
      <c r="A27" s="478">
        <v>8.375</v>
      </c>
      <c r="B27" s="235">
        <v>106.3125</v>
      </c>
      <c r="C27" s="237">
        <v>106.0625</v>
      </c>
      <c r="E27" s="481">
        <v>-0.125</v>
      </c>
      <c r="F27" s="481">
        <v>-0.125</v>
      </c>
      <c r="H27" s="239">
        <f t="shared" si="3"/>
        <v>106.1875</v>
      </c>
      <c r="I27" s="240">
        <f t="shared" si="3"/>
        <v>105.9375</v>
      </c>
      <c r="J27" s="241">
        <f t="shared" si="1"/>
        <v>-0.25</v>
      </c>
      <c r="L27" s="239">
        <f t="shared" si="2"/>
        <v>0.25</v>
      </c>
      <c r="M27" s="241">
        <f t="shared" si="2"/>
        <v>0.25</v>
      </c>
    </row>
    <row r="28" spans="1:13" ht="15.75" x14ac:dyDescent="0.25">
      <c r="A28" s="478">
        <v>8.5</v>
      </c>
      <c r="B28" s="235">
        <v>106.5625</v>
      </c>
      <c r="C28" s="237">
        <v>106.3125</v>
      </c>
      <c r="E28" s="481">
        <v>-0.125</v>
      </c>
      <c r="F28" s="481">
        <v>-0.125</v>
      </c>
      <c r="H28" s="239">
        <f t="shared" si="3"/>
        <v>106.4375</v>
      </c>
      <c r="I28" s="240">
        <f t="shared" si="3"/>
        <v>106.1875</v>
      </c>
      <c r="J28" s="241">
        <f t="shared" si="1"/>
        <v>-0.25</v>
      </c>
      <c r="L28" s="239">
        <f t="shared" si="2"/>
        <v>0.25</v>
      </c>
      <c r="M28" s="241">
        <f t="shared" si="2"/>
        <v>0.25</v>
      </c>
    </row>
    <row r="29" spans="1:13" ht="15.75" x14ac:dyDescent="0.25">
      <c r="A29" s="478">
        <v>8.625</v>
      </c>
      <c r="B29" s="235">
        <v>106.8125</v>
      </c>
      <c r="C29" s="237">
        <v>106.5625</v>
      </c>
      <c r="E29" s="481">
        <v>-0.125</v>
      </c>
      <c r="F29" s="481">
        <v>-0.125</v>
      </c>
      <c r="H29" s="239">
        <f t="shared" si="3"/>
        <v>106.6875</v>
      </c>
      <c r="I29" s="240">
        <f t="shared" si="3"/>
        <v>106.4375</v>
      </c>
      <c r="J29" s="241">
        <f t="shared" si="1"/>
        <v>-0.25</v>
      </c>
      <c r="L29" s="239">
        <f t="shared" si="2"/>
        <v>0.25</v>
      </c>
      <c r="M29" s="241">
        <f t="shared" si="2"/>
        <v>0.25</v>
      </c>
    </row>
    <row r="30" spans="1:13" ht="15.75" x14ac:dyDescent="0.25">
      <c r="A30" s="478">
        <v>8.75</v>
      </c>
      <c r="B30" s="235">
        <v>107.0625</v>
      </c>
      <c r="C30" s="237">
        <v>106.8125</v>
      </c>
      <c r="E30" s="481">
        <v>-0.125</v>
      </c>
      <c r="F30" s="481">
        <v>-0.125</v>
      </c>
      <c r="H30" s="239">
        <f t="shared" si="3"/>
        <v>106.9375</v>
      </c>
      <c r="I30" s="240">
        <f t="shared" si="3"/>
        <v>106.6875</v>
      </c>
      <c r="J30" s="241">
        <f t="shared" si="1"/>
        <v>-0.25</v>
      </c>
      <c r="L30" s="239">
        <f t="shared" si="2"/>
        <v>0.25</v>
      </c>
      <c r="M30" s="241">
        <f t="shared" si="2"/>
        <v>0.25</v>
      </c>
    </row>
    <row r="31" spans="1:13" ht="15.75" x14ac:dyDescent="0.25">
      <c r="A31" s="478">
        <v>8.875</v>
      </c>
      <c r="B31" s="235">
        <v>107.3125</v>
      </c>
      <c r="C31" s="237">
        <v>107.0625</v>
      </c>
      <c r="E31" s="481">
        <v>-0.125</v>
      </c>
      <c r="F31" s="481">
        <v>-0.125</v>
      </c>
      <c r="H31" s="239">
        <f t="shared" si="3"/>
        <v>107.1875</v>
      </c>
      <c r="I31" s="240">
        <f t="shared" si="3"/>
        <v>106.9375</v>
      </c>
      <c r="J31" s="241">
        <f t="shared" si="1"/>
        <v>-0.25</v>
      </c>
      <c r="L31" s="239">
        <f t="shared" si="2"/>
        <v>0.25</v>
      </c>
      <c r="M31" s="241">
        <f t="shared" si="2"/>
        <v>0.25</v>
      </c>
    </row>
    <row r="32" spans="1:13" ht="15.75" x14ac:dyDescent="0.25">
      <c r="A32" s="478">
        <v>9</v>
      </c>
      <c r="B32" s="235">
        <v>107.5625</v>
      </c>
      <c r="C32" s="237">
        <v>107.3125</v>
      </c>
      <c r="E32" s="481">
        <v>-0.125</v>
      </c>
      <c r="F32" s="481">
        <v>-0.125</v>
      </c>
      <c r="H32" s="239">
        <f t="shared" si="3"/>
        <v>107.4375</v>
      </c>
      <c r="I32" s="240">
        <f t="shared" si="3"/>
        <v>107.1875</v>
      </c>
      <c r="J32" s="241">
        <f t="shared" si="1"/>
        <v>-0.25</v>
      </c>
      <c r="L32" s="239">
        <f t="shared" si="2"/>
        <v>0.25</v>
      </c>
      <c r="M32" s="241">
        <f t="shared" si="2"/>
        <v>0.25</v>
      </c>
    </row>
    <row r="33" spans="1:13" ht="15.75" x14ac:dyDescent="0.25">
      <c r="A33" s="478">
        <v>9.125</v>
      </c>
      <c r="B33" s="235">
        <v>107.8125</v>
      </c>
      <c r="C33" s="237">
        <v>107.5625</v>
      </c>
      <c r="E33" s="481">
        <v>-0.125</v>
      </c>
      <c r="F33" s="481">
        <v>-0.125</v>
      </c>
      <c r="H33" s="239">
        <f t="shared" si="3"/>
        <v>107.6875</v>
      </c>
      <c r="I33" s="240">
        <f t="shared" si="3"/>
        <v>107.4375</v>
      </c>
      <c r="J33" s="241">
        <f t="shared" si="1"/>
        <v>-0.25</v>
      </c>
      <c r="L33" s="239">
        <f t="shared" si="2"/>
        <v>0.25</v>
      </c>
      <c r="M33" s="241">
        <f t="shared" si="2"/>
        <v>0.25</v>
      </c>
    </row>
    <row r="34" spans="1:13" ht="15.75" x14ac:dyDescent="0.25">
      <c r="A34" s="478">
        <v>9.25</v>
      </c>
      <c r="B34" s="235">
        <v>108.0625</v>
      </c>
      <c r="C34" s="237">
        <v>107.8125</v>
      </c>
      <c r="E34" s="481">
        <v>-0.125</v>
      </c>
      <c r="F34" s="481">
        <v>-0.125</v>
      </c>
      <c r="H34" s="239">
        <f t="shared" si="3"/>
        <v>107.9375</v>
      </c>
      <c r="I34" s="240">
        <f t="shared" si="3"/>
        <v>107.6875</v>
      </c>
      <c r="J34" s="241">
        <f t="shared" si="1"/>
        <v>-0.25</v>
      </c>
      <c r="L34" s="239">
        <f t="shared" si="2"/>
        <v>0.25</v>
      </c>
      <c r="M34" s="241">
        <f t="shared" si="2"/>
        <v>0.25</v>
      </c>
    </row>
    <row r="35" spans="1:13" ht="15.75" x14ac:dyDescent="0.25">
      <c r="A35" s="478">
        <v>9.375</v>
      </c>
      <c r="B35" s="235">
        <v>108.3125</v>
      </c>
      <c r="C35" s="237">
        <v>108.0625</v>
      </c>
      <c r="E35" s="481">
        <v>-0.125</v>
      </c>
      <c r="F35" s="481">
        <v>-0.125</v>
      </c>
      <c r="H35" s="239">
        <f t="shared" si="3"/>
        <v>108.1875</v>
      </c>
      <c r="I35" s="240">
        <f t="shared" si="3"/>
        <v>107.9375</v>
      </c>
      <c r="J35" s="241">
        <f t="shared" si="1"/>
        <v>-0.25</v>
      </c>
      <c r="L35" s="239">
        <f t="shared" si="2"/>
        <v>0.25</v>
      </c>
      <c r="M35" s="241">
        <f t="shared" si="2"/>
        <v>0.25</v>
      </c>
    </row>
    <row r="36" spans="1:13" ht="15.75" x14ac:dyDescent="0.25">
      <c r="A36" s="478">
        <v>9.5</v>
      </c>
      <c r="B36" s="235">
        <v>108.5625</v>
      </c>
      <c r="C36" s="237">
        <v>108.3125</v>
      </c>
      <c r="E36" s="481">
        <v>-0.125</v>
      </c>
      <c r="F36" s="481">
        <v>-0.125</v>
      </c>
      <c r="H36" s="239">
        <f t="shared" si="3"/>
        <v>108.4375</v>
      </c>
      <c r="I36" s="240">
        <f t="shared" si="3"/>
        <v>108.1875</v>
      </c>
      <c r="J36" s="241">
        <f t="shared" si="1"/>
        <v>-0.25</v>
      </c>
      <c r="L36" s="239">
        <f t="shared" si="2"/>
        <v>0.25</v>
      </c>
      <c r="M36" s="241">
        <f t="shared" si="2"/>
        <v>0.25</v>
      </c>
    </row>
    <row r="37" spans="1:13" ht="15.75" x14ac:dyDescent="0.25">
      <c r="A37" s="478">
        <v>9.625</v>
      </c>
      <c r="B37" s="235">
        <v>108.8125</v>
      </c>
      <c r="C37" s="237">
        <v>108.5625</v>
      </c>
      <c r="E37" s="481">
        <v>-0.125</v>
      </c>
      <c r="F37" s="481">
        <v>-0.125</v>
      </c>
      <c r="H37" s="239">
        <f t="shared" si="3"/>
        <v>108.6875</v>
      </c>
      <c r="I37" s="240">
        <f t="shared" si="3"/>
        <v>108.4375</v>
      </c>
      <c r="J37" s="241">
        <f t="shared" si="1"/>
        <v>-0.25</v>
      </c>
      <c r="L37" s="239">
        <f t="shared" si="2"/>
        <v>0.25</v>
      </c>
      <c r="M37" s="241">
        <f t="shared" si="2"/>
        <v>0.25</v>
      </c>
    </row>
    <row r="38" spans="1:13" ht="15.75" x14ac:dyDescent="0.25">
      <c r="A38" s="478">
        <v>9.75</v>
      </c>
      <c r="B38" s="235">
        <v>109.0625</v>
      </c>
      <c r="C38" s="237">
        <v>108.8125</v>
      </c>
      <c r="E38" s="481">
        <v>-0.125</v>
      </c>
      <c r="F38" s="481">
        <v>-0.125</v>
      </c>
      <c r="H38" s="239">
        <f t="shared" si="3"/>
        <v>108.9375</v>
      </c>
      <c r="I38" s="240">
        <f t="shared" si="3"/>
        <v>108.6875</v>
      </c>
      <c r="J38" s="241">
        <f t="shared" si="1"/>
        <v>-0.25</v>
      </c>
      <c r="L38" s="239">
        <f t="shared" si="2"/>
        <v>0.25</v>
      </c>
      <c r="M38" s="241">
        <f t="shared" si="2"/>
        <v>0.25</v>
      </c>
    </row>
    <row r="39" spans="1:13" ht="15.75" x14ac:dyDescent="0.25">
      <c r="A39" s="478">
        <v>9.875</v>
      </c>
      <c r="B39" s="235">
        <v>109.3125</v>
      </c>
      <c r="C39" s="237">
        <v>109.0625</v>
      </c>
      <c r="E39" s="481">
        <v>-0.125</v>
      </c>
      <c r="F39" s="481">
        <v>-0.125</v>
      </c>
      <c r="H39" s="239">
        <f t="shared" si="3"/>
        <v>109.1875</v>
      </c>
      <c r="I39" s="240">
        <f t="shared" si="3"/>
        <v>108.9375</v>
      </c>
      <c r="J39" s="241">
        <f t="shared" si="1"/>
        <v>-0.25</v>
      </c>
      <c r="L39" s="239">
        <f t="shared" si="2"/>
        <v>0.25</v>
      </c>
      <c r="M39" s="241">
        <f t="shared" si="2"/>
        <v>0.25</v>
      </c>
    </row>
    <row r="40" spans="1:13" ht="15.75" x14ac:dyDescent="0.25">
      <c r="A40" s="478">
        <v>10</v>
      </c>
      <c r="B40" s="235">
        <v>109.5625</v>
      </c>
      <c r="C40" s="237">
        <v>109.3125</v>
      </c>
      <c r="E40" s="481">
        <v>-0.125</v>
      </c>
      <c r="F40" s="481">
        <v>-0.125</v>
      </c>
      <c r="H40" s="239">
        <f t="shared" si="3"/>
        <v>109.4375</v>
      </c>
      <c r="I40" s="240">
        <f t="shared" si="3"/>
        <v>109.1875</v>
      </c>
      <c r="J40" s="241">
        <f t="shared" si="1"/>
        <v>-0.25</v>
      </c>
      <c r="L40" s="239">
        <f t="shared" si="2"/>
        <v>0.25</v>
      </c>
      <c r="M40" s="241">
        <f t="shared" si="2"/>
        <v>0.25</v>
      </c>
    </row>
    <row r="41" spans="1:13" ht="15.75" x14ac:dyDescent="0.25">
      <c r="A41" s="478">
        <v>10.125</v>
      </c>
      <c r="B41" s="235">
        <v>109.8125</v>
      </c>
      <c r="C41" s="237">
        <v>109.5625</v>
      </c>
      <c r="E41" s="481">
        <v>-0.125</v>
      </c>
      <c r="F41" s="481">
        <v>-0.125</v>
      </c>
      <c r="H41" s="239">
        <f t="shared" si="3"/>
        <v>109.6875</v>
      </c>
      <c r="I41" s="240">
        <f t="shared" si="3"/>
        <v>109.4375</v>
      </c>
      <c r="J41" s="241">
        <f t="shared" si="1"/>
        <v>-0.25</v>
      </c>
      <c r="L41" s="239">
        <f t="shared" si="2"/>
        <v>0.25</v>
      </c>
      <c r="M41" s="241">
        <f t="shared" si="2"/>
        <v>0.25</v>
      </c>
    </row>
    <row r="42" spans="1:13" ht="15.75" x14ac:dyDescent="0.25">
      <c r="A42" s="478">
        <v>10.25</v>
      </c>
      <c r="B42" s="235">
        <v>110.0625</v>
      </c>
      <c r="C42" s="237">
        <v>109.8125</v>
      </c>
      <c r="E42" s="481">
        <v>-0.125</v>
      </c>
      <c r="F42" s="481">
        <v>-0.125</v>
      </c>
      <c r="H42" s="239">
        <f t="shared" si="3"/>
        <v>109.9375</v>
      </c>
      <c r="I42" s="240">
        <f t="shared" si="3"/>
        <v>109.6875</v>
      </c>
      <c r="J42" s="241">
        <f t="shared" si="1"/>
        <v>-0.25</v>
      </c>
      <c r="L42" s="239">
        <f t="shared" si="2"/>
        <v>0.25</v>
      </c>
      <c r="M42" s="241">
        <f t="shared" si="2"/>
        <v>0.25</v>
      </c>
    </row>
    <row r="43" spans="1:13" ht="15.75" x14ac:dyDescent="0.25">
      <c r="A43" s="478">
        <v>10.375</v>
      </c>
      <c r="B43" s="235">
        <v>110.3125</v>
      </c>
      <c r="C43" s="237">
        <v>110.0625</v>
      </c>
      <c r="E43" s="481">
        <v>-0.125</v>
      </c>
      <c r="F43" s="481">
        <v>-0.125</v>
      </c>
      <c r="H43" s="239">
        <f t="shared" si="3"/>
        <v>110.1875</v>
      </c>
      <c r="I43" s="240">
        <f t="shared" si="3"/>
        <v>109.9375</v>
      </c>
      <c r="J43" s="241">
        <f t="shared" si="1"/>
        <v>-0.25</v>
      </c>
      <c r="L43" s="239">
        <f t="shared" si="2"/>
        <v>0.25</v>
      </c>
      <c r="M43" s="241">
        <f t="shared" si="2"/>
        <v>0.25</v>
      </c>
    </row>
    <row r="44" spans="1:13" ht="16.5" thickBot="1" x14ac:dyDescent="0.3">
      <c r="A44" s="660">
        <v>10.5</v>
      </c>
      <c r="B44" s="235">
        <v>110.5625</v>
      </c>
      <c r="C44" s="661">
        <v>110.3125</v>
      </c>
      <c r="E44" s="481">
        <v>-0.125</v>
      </c>
      <c r="F44" s="481">
        <v>-0.125</v>
      </c>
      <c r="H44" s="239">
        <f t="shared" si="3"/>
        <v>110.4375</v>
      </c>
      <c r="I44" s="240">
        <f t="shared" si="3"/>
        <v>110.1875</v>
      </c>
      <c r="J44" s="241">
        <f t="shared" si="1"/>
        <v>-0.25</v>
      </c>
      <c r="L44" s="239">
        <f t="shared" si="2"/>
        <v>0.25</v>
      </c>
      <c r="M44" s="241">
        <f t="shared" si="2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4A03-377C-47F6-B8DD-5BF23C8D18A3}">
  <sheetPr published="0" codeName="Sheet5">
    <tabColor rgb="FF0070C0"/>
    <pageSetUpPr fitToPage="1"/>
  </sheetPr>
  <dimension ref="B1:Y65"/>
  <sheetViews>
    <sheetView view="pageBreakPreview" zoomScale="70" zoomScaleNormal="90" zoomScaleSheetLayoutView="70" workbookViewId="0">
      <selection activeCell="AD26" sqref="AD26"/>
    </sheetView>
  </sheetViews>
  <sheetFormatPr defaultColWidth="8.85546875" defaultRowHeight="15" x14ac:dyDescent="0.25"/>
  <cols>
    <col min="1" max="1" width="2.5703125" customWidth="1"/>
    <col min="2" max="2" width="21.7109375" style="251" customWidth="1"/>
    <col min="3" max="3" width="16" style="251" bestFit="1" customWidth="1"/>
    <col min="4" max="4" width="19.7109375" style="251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252"/>
      <c r="D1" s="252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2:24" ht="14.45" customHeight="1" x14ac:dyDescent="0.25">
      <c r="B2" s="254" t="s">
        <v>117</v>
      </c>
      <c r="C2" s="255"/>
      <c r="D2" s="255"/>
      <c r="E2" s="256"/>
      <c r="F2" s="662" t="s">
        <v>278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6"/>
      <c r="R2" s="228"/>
      <c r="S2" s="228"/>
      <c r="T2" s="228"/>
      <c r="U2" s="228"/>
      <c r="V2" s="228"/>
      <c r="W2" s="228"/>
      <c r="X2" s="243"/>
    </row>
    <row r="3" spans="2:24" ht="15" customHeight="1" x14ac:dyDescent="0.25">
      <c r="B3" s="258"/>
      <c r="C3" s="259"/>
      <c r="D3" s="259"/>
      <c r="E3" s="260"/>
      <c r="F3" s="663" t="s">
        <v>279</v>
      </c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X3" s="263"/>
    </row>
    <row r="4" spans="2:24" ht="14.45" customHeight="1" x14ac:dyDescent="0.25">
      <c r="B4" s="264" t="s">
        <v>119</v>
      </c>
      <c r="C4" s="265"/>
      <c r="D4" s="664" t="str">
        <f>TEXT(Control!$B$1,"MM/DD/YYYY")&amp;" "&amp;Control!B2</f>
        <v>03/13/2025 A</v>
      </c>
      <c r="E4" s="260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2"/>
      <c r="X4" s="263"/>
    </row>
    <row r="5" spans="2:24" ht="15" customHeight="1" x14ac:dyDescent="0.25">
      <c r="B5" s="267" t="s">
        <v>120</v>
      </c>
      <c r="C5" s="268"/>
      <c r="D5" s="269"/>
      <c r="E5" s="270" t="s">
        <v>121</v>
      </c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271"/>
      <c r="T5" s="271"/>
      <c r="U5" s="271"/>
      <c r="V5" s="271"/>
      <c r="W5" s="271"/>
      <c r="X5" s="272"/>
    </row>
    <row r="6" spans="2:24" ht="15.75" x14ac:dyDescent="0.25">
      <c r="B6" s="22" t="s">
        <v>4</v>
      </c>
      <c r="C6" s="273" t="s">
        <v>5</v>
      </c>
      <c r="D6" s="273" t="s">
        <v>191</v>
      </c>
      <c r="E6" s="262"/>
      <c r="F6" s="274" t="s">
        <v>123</v>
      </c>
      <c r="G6" s="274"/>
      <c r="H6" s="275"/>
      <c r="I6" s="275"/>
      <c r="J6" s="276" t="s">
        <v>124</v>
      </c>
      <c r="K6" s="276">
        <v>0.55000000000000004</v>
      </c>
      <c r="L6" s="276">
        <v>0.6</v>
      </c>
      <c r="M6" s="276">
        <v>0.65</v>
      </c>
      <c r="N6" s="276">
        <v>0.70000000000000018</v>
      </c>
      <c r="O6" s="276">
        <v>0.75000000000000022</v>
      </c>
      <c r="P6" s="276">
        <v>0.80000000000000027</v>
      </c>
      <c r="Q6" s="276">
        <v>0.85</v>
      </c>
      <c r="R6" s="277"/>
      <c r="S6" s="277"/>
      <c r="T6" s="277"/>
      <c r="U6" s="277"/>
      <c r="V6" s="277"/>
      <c r="W6" s="277"/>
      <c r="X6" s="278"/>
    </row>
    <row r="7" spans="2:24" ht="15.6" customHeight="1" x14ac:dyDescent="0.25">
      <c r="B7" s="279">
        <f>'Investor DSCR Pricer'!A6-0.001</f>
        <v>5.9989999999999997</v>
      </c>
      <c r="C7" s="665" t="s">
        <v>185</v>
      </c>
      <c r="D7" s="666">
        <f>'Investor DSCR Pricer'!I6</f>
        <v>97.375799999999998</v>
      </c>
      <c r="E7" s="281"/>
      <c r="F7" s="314" t="s">
        <v>125</v>
      </c>
      <c r="G7" s="667"/>
      <c r="H7" s="284" t="s">
        <v>126</v>
      </c>
      <c r="I7" s="285"/>
      <c r="J7" s="286">
        <v>0.25</v>
      </c>
      <c r="K7" s="287">
        <v>0.25</v>
      </c>
      <c r="L7" s="287">
        <v>0.125</v>
      </c>
      <c r="M7" s="288">
        <v>0</v>
      </c>
      <c r="N7" s="288">
        <v>-0.375</v>
      </c>
      <c r="O7" s="288">
        <v>-1.25</v>
      </c>
      <c r="P7" s="395">
        <v>-2.125</v>
      </c>
      <c r="Q7" s="395">
        <v>-4.125</v>
      </c>
      <c r="R7" s="271" t="s">
        <v>127</v>
      </c>
      <c r="S7" s="271"/>
      <c r="T7" s="271"/>
      <c r="U7" s="271"/>
      <c r="V7" s="271"/>
      <c r="W7" s="271"/>
      <c r="X7" s="272"/>
    </row>
    <row r="8" spans="2:24" x14ac:dyDescent="0.25">
      <c r="B8" s="279">
        <f>'Investor DSCR Pricer'!A7-0.001</f>
        <v>6.1239999999999997</v>
      </c>
      <c r="C8" s="665" t="s">
        <v>185</v>
      </c>
      <c r="D8" s="666">
        <f>'Investor DSCR Pricer'!I7</f>
        <v>98.063299999999998</v>
      </c>
      <c r="E8" s="291"/>
      <c r="F8" s="314"/>
      <c r="G8" s="667"/>
      <c r="H8" s="284" t="s">
        <v>21</v>
      </c>
      <c r="I8" s="285"/>
      <c r="J8" s="286">
        <v>0.25</v>
      </c>
      <c r="K8" s="287">
        <v>0.25</v>
      </c>
      <c r="L8" s="287">
        <v>0.125</v>
      </c>
      <c r="M8" s="288">
        <v>-0.125</v>
      </c>
      <c r="N8" s="287">
        <v>-0.5</v>
      </c>
      <c r="O8" s="287">
        <v>-1.375</v>
      </c>
      <c r="P8" s="288">
        <v>-2.625</v>
      </c>
      <c r="Q8" s="288">
        <v>-4.5</v>
      </c>
      <c r="R8" s="271" t="s">
        <v>48</v>
      </c>
      <c r="S8" s="271"/>
      <c r="T8" s="271"/>
      <c r="U8" s="271"/>
      <c r="V8" s="271"/>
      <c r="W8" s="271"/>
      <c r="X8" s="272"/>
    </row>
    <row r="9" spans="2:24" ht="15.6" customHeight="1" x14ac:dyDescent="0.25">
      <c r="B9" s="279">
        <f>'Investor DSCR Pricer'!A8-0.001</f>
        <v>6.2489999999999997</v>
      </c>
      <c r="C9" s="665" t="s">
        <v>185</v>
      </c>
      <c r="D9" s="666">
        <f>'Investor DSCR Pricer'!I8</f>
        <v>98.750799999999998</v>
      </c>
      <c r="E9" s="291"/>
      <c r="F9" s="314"/>
      <c r="G9" s="667"/>
      <c r="H9" s="284" t="s">
        <v>23</v>
      </c>
      <c r="I9" s="285"/>
      <c r="J9" s="286">
        <v>0.125</v>
      </c>
      <c r="K9" s="287">
        <v>0.125</v>
      </c>
      <c r="L9" s="287">
        <v>0.125</v>
      </c>
      <c r="M9" s="288">
        <v>-0.25</v>
      </c>
      <c r="N9" s="287">
        <v>-0.625</v>
      </c>
      <c r="O9" s="287">
        <v>-1.5</v>
      </c>
      <c r="P9" s="32">
        <v>-2.75</v>
      </c>
      <c r="Q9" s="288">
        <v>-4.625</v>
      </c>
      <c r="R9" s="271" t="s">
        <v>128</v>
      </c>
      <c r="S9" s="271"/>
      <c r="T9" s="271"/>
      <c r="U9" s="271"/>
      <c r="V9" s="271"/>
      <c r="W9" s="271"/>
      <c r="X9" s="272"/>
    </row>
    <row r="10" spans="2:24" x14ac:dyDescent="0.25">
      <c r="B10" s="279">
        <f>'Investor DSCR Pricer'!A9-0.001</f>
        <v>6.3739999999999997</v>
      </c>
      <c r="C10" s="665" t="s">
        <v>185</v>
      </c>
      <c r="D10" s="666">
        <f>'Investor DSCR Pricer'!I9</f>
        <v>99.375799999999998</v>
      </c>
      <c r="E10" s="291"/>
      <c r="F10" s="314"/>
      <c r="G10" s="667"/>
      <c r="H10" s="295" t="s">
        <v>280</v>
      </c>
      <c r="I10" s="296"/>
      <c r="J10" s="286">
        <v>0</v>
      </c>
      <c r="K10" s="287">
        <v>-0.25</v>
      </c>
      <c r="L10" s="287">
        <v>-0.5</v>
      </c>
      <c r="M10" s="288">
        <v>-0.875</v>
      </c>
      <c r="N10" s="287">
        <v>-1.125</v>
      </c>
      <c r="O10" s="294">
        <v>-2.625</v>
      </c>
      <c r="P10" s="290" t="s">
        <v>18</v>
      </c>
      <c r="Q10" s="290" t="s">
        <v>18</v>
      </c>
      <c r="R10" s="271" t="s">
        <v>129</v>
      </c>
      <c r="S10" s="271"/>
      <c r="T10" s="271"/>
      <c r="U10" s="271"/>
      <c r="V10" s="271"/>
      <c r="W10" s="271"/>
      <c r="X10" s="272"/>
    </row>
    <row r="11" spans="2:24" x14ac:dyDescent="0.25">
      <c r="B11" s="279">
        <f>'Investor DSCR Pricer'!A10-0.001</f>
        <v>6.4989999999999997</v>
      </c>
      <c r="C11" s="665" t="s">
        <v>185</v>
      </c>
      <c r="D11" s="666">
        <f>'Investor DSCR Pricer'!I10</f>
        <v>100.0008</v>
      </c>
      <c r="E11" s="281"/>
      <c r="F11" s="314"/>
      <c r="G11" s="667"/>
      <c r="H11" s="284" t="s">
        <v>27</v>
      </c>
      <c r="I11" s="285"/>
      <c r="J11" s="668">
        <v>-0.5</v>
      </c>
      <c r="K11" s="288">
        <v>-0.75</v>
      </c>
      <c r="L11" s="288">
        <v>-0.875</v>
      </c>
      <c r="M11" s="288">
        <v>-1.625</v>
      </c>
      <c r="N11" s="287">
        <v>-2.5</v>
      </c>
      <c r="O11" s="287">
        <v>-3</v>
      </c>
      <c r="P11" s="300" t="s">
        <v>18</v>
      </c>
      <c r="Q11" s="300" t="s">
        <v>18</v>
      </c>
      <c r="R11" s="271" t="s">
        <v>54</v>
      </c>
      <c r="S11" s="271"/>
      <c r="T11" s="271"/>
      <c r="U11" s="271"/>
      <c r="V11" s="271"/>
      <c r="W11" s="271"/>
      <c r="X11" s="272"/>
    </row>
    <row r="12" spans="2:24" x14ac:dyDescent="0.25">
      <c r="B12" s="279">
        <f>'Investor DSCR Pricer'!A11-0.001</f>
        <v>6.6239999999999997</v>
      </c>
      <c r="C12" s="665" t="s">
        <v>185</v>
      </c>
      <c r="D12" s="666">
        <f>'Investor DSCR Pricer'!I11</f>
        <v>100.5633</v>
      </c>
      <c r="E12" s="291"/>
      <c r="F12" s="314"/>
      <c r="G12" s="667"/>
      <c r="H12" s="284" t="s">
        <v>206</v>
      </c>
      <c r="I12" s="285"/>
      <c r="J12" s="668">
        <v>-0.75</v>
      </c>
      <c r="K12" s="288">
        <v>-1.125</v>
      </c>
      <c r="L12" s="288">
        <v>-1.5</v>
      </c>
      <c r="M12" s="288">
        <v>-2.25</v>
      </c>
      <c r="N12" s="287">
        <v>-3.125</v>
      </c>
      <c r="O12" s="669" t="s">
        <v>18</v>
      </c>
      <c r="P12" s="300" t="s">
        <v>18</v>
      </c>
      <c r="Q12" s="300" t="s">
        <v>18</v>
      </c>
      <c r="R12" s="670" t="s">
        <v>57</v>
      </c>
      <c r="S12" s="670"/>
      <c r="T12" s="670"/>
      <c r="U12" s="670"/>
      <c r="V12" s="670"/>
      <c r="W12" s="670"/>
      <c r="X12" s="671"/>
    </row>
    <row r="13" spans="2:24" x14ac:dyDescent="0.25">
      <c r="B13" s="279">
        <f>'Investor DSCR Pricer'!A12-0.001</f>
        <v>6.7489999999999997</v>
      </c>
      <c r="C13" s="665" t="s">
        <v>185</v>
      </c>
      <c r="D13" s="666">
        <f>'Investor DSCR Pricer'!I12</f>
        <v>101.1258</v>
      </c>
      <c r="E13" s="291"/>
      <c r="F13" s="314"/>
      <c r="G13" s="667"/>
      <c r="H13" s="284" t="s">
        <v>208</v>
      </c>
      <c r="I13" s="285"/>
      <c r="J13" s="672">
        <v>-2.5</v>
      </c>
      <c r="K13" s="673">
        <v>-2.875</v>
      </c>
      <c r="L13" s="673">
        <v>-3.5</v>
      </c>
      <c r="M13" s="673">
        <v>-4.375</v>
      </c>
      <c r="N13" s="674" t="s">
        <v>18</v>
      </c>
      <c r="O13" s="300" t="s">
        <v>18</v>
      </c>
      <c r="P13" s="300" t="s">
        <v>18</v>
      </c>
      <c r="Q13" s="300" t="s">
        <v>18</v>
      </c>
      <c r="R13" s="271" t="s">
        <v>281</v>
      </c>
      <c r="S13" s="271"/>
      <c r="T13" s="271"/>
      <c r="U13" s="271"/>
      <c r="V13" s="271"/>
      <c r="W13" s="271"/>
      <c r="X13" s="272"/>
    </row>
    <row r="14" spans="2:24" x14ac:dyDescent="0.25">
      <c r="B14" s="279">
        <f>'Investor DSCR Pricer'!A13-0.001</f>
        <v>6.8739999999999997</v>
      </c>
      <c r="C14" s="665" t="s">
        <v>185</v>
      </c>
      <c r="D14" s="666">
        <f>'Investor DSCR Pricer'!I13</f>
        <v>101.6883</v>
      </c>
      <c r="E14" s="291"/>
      <c r="F14" s="314"/>
      <c r="G14" s="667"/>
      <c r="H14" s="284" t="s">
        <v>282</v>
      </c>
      <c r="I14" s="285"/>
      <c r="J14" s="675" t="s">
        <v>18</v>
      </c>
      <c r="K14" s="300" t="s">
        <v>18</v>
      </c>
      <c r="L14" s="300" t="s">
        <v>18</v>
      </c>
      <c r="M14" s="300" t="s">
        <v>18</v>
      </c>
      <c r="N14" s="300" t="s">
        <v>18</v>
      </c>
      <c r="O14" s="300" t="s">
        <v>18</v>
      </c>
      <c r="P14" s="300" t="s">
        <v>18</v>
      </c>
      <c r="Q14" s="300" t="s">
        <v>18</v>
      </c>
      <c r="R14" s="271" t="s">
        <v>283</v>
      </c>
      <c r="S14" s="271"/>
      <c r="T14" s="271"/>
      <c r="U14" s="271"/>
      <c r="V14" s="271"/>
      <c r="W14" s="271"/>
      <c r="X14" s="272"/>
    </row>
    <row r="15" spans="2:24" x14ac:dyDescent="0.25">
      <c r="B15" s="279">
        <f>'Investor DSCR Pricer'!A14-0.001</f>
        <v>6.9989999999999997</v>
      </c>
      <c r="C15" s="665" t="s">
        <v>185</v>
      </c>
      <c r="D15" s="666">
        <f>'Investor DSCR Pricer'!I14</f>
        <v>102.1883</v>
      </c>
      <c r="E15" s="291"/>
      <c r="F15" s="314"/>
      <c r="G15" s="667"/>
      <c r="H15" s="295" t="s">
        <v>284</v>
      </c>
      <c r="I15" s="296"/>
      <c r="J15" s="675" t="s">
        <v>18</v>
      </c>
      <c r="K15" s="300" t="s">
        <v>18</v>
      </c>
      <c r="L15" s="300" t="s">
        <v>18</v>
      </c>
      <c r="M15" s="300" t="s">
        <v>18</v>
      </c>
      <c r="N15" s="300" t="s">
        <v>18</v>
      </c>
      <c r="O15" s="300" t="s">
        <v>18</v>
      </c>
      <c r="P15" s="300" t="s">
        <v>18</v>
      </c>
      <c r="Q15" s="300" t="s">
        <v>18</v>
      </c>
      <c r="R15" s="670" t="s">
        <v>69</v>
      </c>
      <c r="S15" s="670"/>
      <c r="T15" s="670"/>
      <c r="U15" s="670"/>
      <c r="V15" s="670"/>
      <c r="W15" s="670"/>
      <c r="X15" s="671"/>
    </row>
    <row r="16" spans="2:24" ht="15" customHeight="1" x14ac:dyDescent="0.25">
      <c r="B16" s="279">
        <f>'Investor DSCR Pricer'!A15-0.001</f>
        <v>7.1239999999999997</v>
      </c>
      <c r="C16" s="665" t="s">
        <v>185</v>
      </c>
      <c r="D16" s="666">
        <f>'Investor DSCR Pricer'!I15</f>
        <v>102.6883</v>
      </c>
      <c r="E16" s="291"/>
      <c r="F16" s="301"/>
      <c r="G16" s="301"/>
      <c r="H16" s="274"/>
      <c r="I16" s="274"/>
      <c r="J16" s="302" t="s">
        <v>124</v>
      </c>
      <c r="K16" s="302">
        <v>0.55000000000000004</v>
      </c>
      <c r="L16" s="302">
        <v>0.60000000000000009</v>
      </c>
      <c r="M16" s="302">
        <v>0.65000000000000013</v>
      </c>
      <c r="N16" s="302">
        <v>0.70000000000000018</v>
      </c>
      <c r="O16" s="302">
        <v>0.75000000000000022</v>
      </c>
      <c r="P16" s="302">
        <v>0.80000000000000027</v>
      </c>
      <c r="Q16" s="302">
        <v>0.85</v>
      </c>
      <c r="R16" s="271" t="s">
        <v>72</v>
      </c>
      <c r="S16" s="271"/>
      <c r="T16" s="271"/>
      <c r="U16" s="271"/>
      <c r="V16" s="271"/>
      <c r="W16" s="271"/>
      <c r="X16" s="272"/>
    </row>
    <row r="17" spans="2:24" x14ac:dyDescent="0.25">
      <c r="B17" s="279">
        <f>'Investor DSCR Pricer'!A16-0.001</f>
        <v>7.2489999999999997</v>
      </c>
      <c r="C17" s="665" t="s">
        <v>185</v>
      </c>
      <c r="D17" s="666">
        <f>'Investor DSCR Pricer'!I16</f>
        <v>103.1258</v>
      </c>
      <c r="E17" s="291"/>
      <c r="F17" s="305" t="s">
        <v>130</v>
      </c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670" t="s">
        <v>75</v>
      </c>
      <c r="S17" s="670"/>
      <c r="T17" s="670"/>
      <c r="U17" s="670"/>
      <c r="V17" s="670"/>
      <c r="W17" s="670"/>
      <c r="X17" s="671"/>
    </row>
    <row r="18" spans="2:24" ht="15" customHeight="1" x14ac:dyDescent="0.25">
      <c r="B18" s="279">
        <f>'Investor DSCR Pricer'!A17-0.001</f>
        <v>7.3739999999999997</v>
      </c>
      <c r="C18" s="665" t="s">
        <v>185</v>
      </c>
      <c r="D18" s="666">
        <f>'Investor DSCR Pricer'!I17</f>
        <v>103.5633</v>
      </c>
      <c r="E18" s="291"/>
      <c r="F18" s="314" t="s">
        <v>285</v>
      </c>
      <c r="G18" s="314"/>
      <c r="H18" s="676" t="s">
        <v>286</v>
      </c>
      <c r="I18" s="677"/>
      <c r="J18" s="678">
        <v>-2.5</v>
      </c>
      <c r="K18" s="678">
        <v>-2.75</v>
      </c>
      <c r="L18" s="678">
        <v>-2.875</v>
      </c>
      <c r="M18" s="678">
        <v>-3.125</v>
      </c>
      <c r="N18" s="678">
        <v>-3.375</v>
      </c>
      <c r="O18" s="678">
        <v>-3.625</v>
      </c>
      <c r="P18" s="679" t="s">
        <v>18</v>
      </c>
      <c r="Q18" s="311" t="s">
        <v>18</v>
      </c>
      <c r="R18" s="271" t="s">
        <v>141</v>
      </c>
      <c r="S18" s="271"/>
      <c r="T18" s="271"/>
      <c r="U18" s="271"/>
      <c r="V18" s="271"/>
      <c r="W18" s="271"/>
      <c r="X18" s="272"/>
    </row>
    <row r="19" spans="2:24" ht="15" customHeight="1" x14ac:dyDescent="0.25">
      <c r="B19" s="279">
        <f>'Investor DSCR Pricer'!A18-0.001</f>
        <v>7.4989999999999997</v>
      </c>
      <c r="C19" s="665" t="s">
        <v>185</v>
      </c>
      <c r="D19" s="666">
        <f>'Investor DSCR Pricer'!I18</f>
        <v>103.9383</v>
      </c>
      <c r="E19" s="291"/>
      <c r="F19" s="314"/>
      <c r="G19" s="314"/>
      <c r="H19" s="680" t="s">
        <v>287</v>
      </c>
      <c r="I19" s="681"/>
      <c r="J19" s="313">
        <v>-1.625</v>
      </c>
      <c r="K19" s="313">
        <v>-1.625</v>
      </c>
      <c r="L19" s="313">
        <v>-1.875</v>
      </c>
      <c r="M19" s="313">
        <v>-1.875</v>
      </c>
      <c r="N19" s="313">
        <v>-1.875</v>
      </c>
      <c r="O19" s="313">
        <v>-2.75</v>
      </c>
      <c r="P19" s="679" t="s">
        <v>18</v>
      </c>
      <c r="Q19" s="311" t="s">
        <v>18</v>
      </c>
      <c r="R19" s="327" t="s">
        <v>143</v>
      </c>
      <c r="S19" s="327"/>
      <c r="T19" s="327"/>
      <c r="U19" s="327"/>
      <c r="V19" s="327"/>
      <c r="W19" s="327"/>
      <c r="X19" s="328"/>
    </row>
    <row r="20" spans="2:24" ht="15" customHeight="1" x14ac:dyDescent="0.25">
      <c r="B20" s="279">
        <f>'Investor DSCR Pricer'!A19-0.001</f>
        <v>7.6239999999999997</v>
      </c>
      <c r="C20" s="665" t="s">
        <v>185</v>
      </c>
      <c r="D20" s="666">
        <f>'Investor DSCR Pricer'!I19</f>
        <v>104.3133</v>
      </c>
      <c r="E20" s="291"/>
      <c r="F20" s="314"/>
      <c r="G20" s="314"/>
      <c r="H20" s="680" t="s">
        <v>133</v>
      </c>
      <c r="I20" s="681"/>
      <c r="J20" s="682">
        <v>0</v>
      </c>
      <c r="K20" s="682">
        <v>0</v>
      </c>
      <c r="L20" s="682">
        <v>0</v>
      </c>
      <c r="M20" s="682">
        <v>-0.25</v>
      </c>
      <c r="N20" s="682">
        <v>-0.25</v>
      </c>
      <c r="O20" s="682">
        <v>-0.25</v>
      </c>
      <c r="P20" s="682">
        <v>-0.25</v>
      </c>
      <c r="Q20" s="683">
        <v>0</v>
      </c>
      <c r="R20" s="327" t="s">
        <v>84</v>
      </c>
      <c r="S20" s="327"/>
      <c r="T20" s="327"/>
      <c r="U20" s="327"/>
      <c r="V20" s="327"/>
      <c r="W20" s="327"/>
      <c r="X20" s="328"/>
    </row>
    <row r="21" spans="2:24" ht="15" customHeight="1" x14ac:dyDescent="0.25">
      <c r="B21" s="279">
        <f>'Investor DSCR Pricer'!A20-0.001</f>
        <v>7.7489999999999997</v>
      </c>
      <c r="C21" s="665" t="s">
        <v>185</v>
      </c>
      <c r="D21" s="666">
        <f>'Investor DSCR Pricer'!I20</f>
        <v>104.6883</v>
      </c>
      <c r="E21" s="291"/>
      <c r="F21" s="314"/>
      <c r="G21" s="314"/>
      <c r="H21" s="684" t="s">
        <v>288</v>
      </c>
      <c r="I21" s="685"/>
      <c r="J21" s="313">
        <v>0.25</v>
      </c>
      <c r="K21" s="313">
        <v>0.25</v>
      </c>
      <c r="L21" s="313">
        <v>0.25</v>
      </c>
      <c r="M21" s="313">
        <v>0.25</v>
      </c>
      <c r="N21" s="313">
        <v>0.25</v>
      </c>
      <c r="O21" s="313">
        <v>0.25</v>
      </c>
      <c r="P21" s="313">
        <v>0.25</v>
      </c>
      <c r="Q21" s="522">
        <v>0</v>
      </c>
      <c r="R21" s="336" t="s">
        <v>147</v>
      </c>
      <c r="S21" s="336"/>
      <c r="T21" s="336"/>
      <c r="U21" s="336"/>
      <c r="V21" s="336"/>
      <c r="W21" s="336"/>
      <c r="X21" s="337"/>
    </row>
    <row r="22" spans="2:24" ht="15" customHeight="1" x14ac:dyDescent="0.25">
      <c r="B22" s="279">
        <f>'Investor DSCR Pricer'!A21-0.001</f>
        <v>7.8739999999999997</v>
      </c>
      <c r="C22" s="665" t="s">
        <v>185</v>
      </c>
      <c r="D22" s="666">
        <f>'Investor DSCR Pricer'!I21</f>
        <v>105.0008</v>
      </c>
      <c r="E22" s="291"/>
      <c r="F22" s="314"/>
      <c r="G22" s="314"/>
      <c r="H22" s="684" t="s">
        <v>289</v>
      </c>
      <c r="I22" s="685"/>
      <c r="J22" s="561">
        <v>-1.25</v>
      </c>
      <c r="K22" s="561">
        <v>-1.375</v>
      </c>
      <c r="L22" s="561">
        <v>-1.75</v>
      </c>
      <c r="M22" s="561">
        <v>-1.875</v>
      </c>
      <c r="N22" s="561">
        <v>-2.75</v>
      </c>
      <c r="O22" s="679" t="s">
        <v>18</v>
      </c>
      <c r="P22" s="679" t="s">
        <v>18</v>
      </c>
      <c r="Q22" s="311" t="s">
        <v>18</v>
      </c>
      <c r="R22" s="538" t="s">
        <v>26</v>
      </c>
      <c r="S22" s="538"/>
      <c r="T22" s="538"/>
      <c r="U22" s="686">
        <v>6.25E-2</v>
      </c>
      <c r="V22" s="686"/>
      <c r="W22" s="686"/>
      <c r="X22" s="687"/>
    </row>
    <row r="23" spans="2:24" ht="15" customHeight="1" x14ac:dyDescent="0.25">
      <c r="B23" s="279">
        <f>'Investor DSCR Pricer'!A22-0.001</f>
        <v>7.9989999999999997</v>
      </c>
      <c r="C23" s="665" t="s">
        <v>185</v>
      </c>
      <c r="D23" s="666">
        <f>'Investor DSCR Pricer'!I22</f>
        <v>105.3133</v>
      </c>
      <c r="E23" s="291"/>
      <c r="F23" s="314" t="s">
        <v>136</v>
      </c>
      <c r="G23" s="314"/>
      <c r="H23" s="688" t="s">
        <v>290</v>
      </c>
      <c r="I23" s="689"/>
      <c r="J23" s="420">
        <v>-1.25</v>
      </c>
      <c r="K23" s="420">
        <v>-1.25</v>
      </c>
      <c r="L23" s="420">
        <v>-1.25</v>
      </c>
      <c r="M23" s="420">
        <v>-1.5</v>
      </c>
      <c r="N23" s="420">
        <v>-1.5</v>
      </c>
      <c r="O23" s="420">
        <v>-1.75</v>
      </c>
      <c r="P23" s="311" t="s">
        <v>18</v>
      </c>
      <c r="Q23" s="311" t="s">
        <v>18</v>
      </c>
      <c r="R23" s="538" t="s">
        <v>28</v>
      </c>
      <c r="S23" s="538"/>
      <c r="T23" s="538"/>
      <c r="U23" s="690">
        <v>0</v>
      </c>
      <c r="V23" s="690"/>
      <c r="W23" s="690"/>
      <c r="X23" s="691"/>
    </row>
    <row r="24" spans="2:24" ht="15" customHeight="1" x14ac:dyDescent="0.25">
      <c r="B24" s="279">
        <f>'Investor DSCR Pricer'!A23-0.001</f>
        <v>8.1240000000000006</v>
      </c>
      <c r="C24" s="665" t="s">
        <v>185</v>
      </c>
      <c r="D24" s="666">
        <f>'Investor DSCR Pricer'!I23</f>
        <v>105.5946</v>
      </c>
      <c r="E24" s="291"/>
      <c r="F24" s="324" t="s">
        <v>142</v>
      </c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6"/>
      <c r="R24" s="538" t="s">
        <v>30</v>
      </c>
      <c r="S24" s="538"/>
      <c r="T24" s="538"/>
      <c r="U24" s="544">
        <v>-0.125</v>
      </c>
      <c r="V24" s="544"/>
      <c r="W24" s="544"/>
      <c r="X24" s="545"/>
    </row>
    <row r="25" spans="2:24" ht="15" customHeight="1" x14ac:dyDescent="0.25">
      <c r="B25" s="279">
        <f>'Investor DSCR Pricer'!A24-0.001</f>
        <v>8.2490000000000006</v>
      </c>
      <c r="C25" s="665" t="s">
        <v>185</v>
      </c>
      <c r="D25" s="666">
        <f>'Investor DSCR Pricer'!I24</f>
        <v>105.8758</v>
      </c>
      <c r="E25" s="291"/>
      <c r="F25" s="316" t="s">
        <v>138</v>
      </c>
      <c r="G25" s="317"/>
      <c r="H25" s="692" t="s">
        <v>139</v>
      </c>
      <c r="I25" s="335"/>
      <c r="J25" s="32">
        <v>-0.25</v>
      </c>
      <c r="K25" s="32">
        <v>-0.25</v>
      </c>
      <c r="L25" s="32">
        <v>-0.25</v>
      </c>
      <c r="M25" s="32">
        <v>-0.625</v>
      </c>
      <c r="N25" s="294">
        <v>-0.625</v>
      </c>
      <c r="O25" s="294">
        <v>-0.625</v>
      </c>
      <c r="P25" s="385">
        <v>-0.75</v>
      </c>
      <c r="Q25" s="344" t="s">
        <v>18</v>
      </c>
      <c r="R25" s="351" t="s">
        <v>152</v>
      </c>
      <c r="S25" s="351"/>
      <c r="T25" s="352" t="s">
        <v>153</v>
      </c>
      <c r="U25" s="352"/>
      <c r="V25" s="352"/>
      <c r="W25" s="352"/>
      <c r="X25" s="353"/>
    </row>
    <row r="26" spans="2:24" x14ac:dyDescent="0.25">
      <c r="B26" s="279">
        <f>'Investor DSCR Pricer'!A25-0.001</f>
        <v>8.3740000000000006</v>
      </c>
      <c r="C26" s="665" t="s">
        <v>185</v>
      </c>
      <c r="D26" s="666">
        <f>'Investor DSCR Pricer'!I25</f>
        <v>106.1258</v>
      </c>
      <c r="E26" s="291"/>
      <c r="F26" s="322"/>
      <c r="G26" s="323"/>
      <c r="H26" s="692" t="s">
        <v>140</v>
      </c>
      <c r="I26" s="335"/>
      <c r="J26" s="32">
        <v>-0.375</v>
      </c>
      <c r="K26" s="32">
        <v>-0.375</v>
      </c>
      <c r="L26" s="32">
        <v>-0.375</v>
      </c>
      <c r="M26" s="32">
        <v>-0.75</v>
      </c>
      <c r="N26" s="294">
        <v>-0.75</v>
      </c>
      <c r="O26" s="294">
        <v>-0.75</v>
      </c>
      <c r="P26" s="385">
        <v>-0.875</v>
      </c>
      <c r="Q26" s="344" t="s">
        <v>18</v>
      </c>
      <c r="R26" s="359" t="s">
        <v>155</v>
      </c>
      <c r="S26" s="359"/>
      <c r="T26" s="360">
        <v>-0.125</v>
      </c>
      <c r="U26" s="360"/>
      <c r="V26" s="360"/>
      <c r="W26" s="360"/>
      <c r="X26" s="361"/>
    </row>
    <row r="27" spans="2:24" x14ac:dyDescent="0.25">
      <c r="B27" s="279">
        <f>'Investor DSCR Pricer'!A26-0.001</f>
        <v>8.4990000000000006</v>
      </c>
      <c r="C27" s="665" t="s">
        <v>185</v>
      </c>
      <c r="D27" s="666">
        <f>'Investor DSCR Pricer'!I26</f>
        <v>106.3758</v>
      </c>
      <c r="E27" s="291"/>
      <c r="F27" s="316" t="s">
        <v>220</v>
      </c>
      <c r="G27" s="317"/>
      <c r="H27" s="334" t="s">
        <v>291</v>
      </c>
      <c r="I27" s="335"/>
      <c r="J27" s="333">
        <v>-1.25</v>
      </c>
      <c r="K27" s="333">
        <v>-1.25</v>
      </c>
      <c r="L27" s="333">
        <v>-1.25</v>
      </c>
      <c r="M27" s="333">
        <v>-1.25</v>
      </c>
      <c r="N27" s="333">
        <v>-1.25</v>
      </c>
      <c r="O27" s="358" t="s">
        <v>18</v>
      </c>
      <c r="P27" s="358" t="s">
        <v>18</v>
      </c>
      <c r="Q27" s="344" t="s">
        <v>18</v>
      </c>
      <c r="R27" s="359" t="s">
        <v>26</v>
      </c>
      <c r="S27" s="359"/>
      <c r="T27" s="363">
        <v>-0.25</v>
      </c>
      <c r="U27" s="363"/>
      <c r="V27" s="363"/>
      <c r="W27" s="363"/>
      <c r="X27" s="364"/>
    </row>
    <row r="28" spans="2:24" x14ac:dyDescent="0.25">
      <c r="B28" s="279">
        <f>'Investor DSCR Pricer'!A27-0.001</f>
        <v>8.6240000000000006</v>
      </c>
      <c r="C28" s="665" t="s">
        <v>185</v>
      </c>
      <c r="D28" s="666">
        <f>'Investor DSCR Pricer'!I27</f>
        <v>106.6258</v>
      </c>
      <c r="E28" s="291"/>
      <c r="F28" s="365"/>
      <c r="G28" s="366"/>
      <c r="H28" s="334" t="s">
        <v>222</v>
      </c>
      <c r="I28" s="335"/>
      <c r="J28" s="333">
        <v>-1</v>
      </c>
      <c r="K28" s="333">
        <v>-1</v>
      </c>
      <c r="L28" s="333">
        <v>-1</v>
      </c>
      <c r="M28" s="333">
        <v>-1</v>
      </c>
      <c r="N28" s="333">
        <v>-1</v>
      </c>
      <c r="O28" s="333">
        <v>-1.375</v>
      </c>
      <c r="P28" s="333">
        <v>-1.75</v>
      </c>
      <c r="Q28" s="344" t="s">
        <v>18</v>
      </c>
      <c r="R28" s="359" t="s">
        <v>34</v>
      </c>
      <c r="S28" s="359"/>
      <c r="T28" s="367">
        <v>-0.25</v>
      </c>
      <c r="U28" s="367"/>
      <c r="V28" s="367"/>
      <c r="W28" s="367"/>
      <c r="X28" s="368"/>
    </row>
    <row r="29" spans="2:24" x14ac:dyDescent="0.25">
      <c r="B29" s="279">
        <f>'Investor DSCR Pricer'!A28-0.001</f>
        <v>8.7490000000000006</v>
      </c>
      <c r="C29" s="665" t="s">
        <v>185</v>
      </c>
      <c r="D29" s="666">
        <f>'Investor DSCR Pricer'!I28</f>
        <v>106.8758</v>
      </c>
      <c r="E29" s="291"/>
      <c r="F29" s="365"/>
      <c r="G29" s="366"/>
      <c r="H29" s="334" t="s">
        <v>146</v>
      </c>
      <c r="I29" s="335"/>
      <c r="J29" s="287">
        <v>0.125</v>
      </c>
      <c r="K29" s="287">
        <v>0.125</v>
      </c>
      <c r="L29" s="287">
        <v>0.125</v>
      </c>
      <c r="M29" s="287">
        <v>0.125</v>
      </c>
      <c r="N29" s="287">
        <v>0.125</v>
      </c>
      <c r="O29" s="287">
        <v>-0.25</v>
      </c>
      <c r="P29" s="333">
        <v>-0.625</v>
      </c>
      <c r="Q29" s="693">
        <v>-0.875</v>
      </c>
      <c r="R29" s="359" t="s">
        <v>160</v>
      </c>
      <c r="S29" s="359"/>
      <c r="T29" s="367" t="s">
        <v>30</v>
      </c>
      <c r="U29" s="367"/>
      <c r="V29" s="367"/>
      <c r="W29" s="367"/>
      <c r="X29" s="368"/>
    </row>
    <row r="30" spans="2:24" x14ac:dyDescent="0.25">
      <c r="B30" s="279">
        <f>'Investor DSCR Pricer'!A29-0.001</f>
        <v>8.8740000000000006</v>
      </c>
      <c r="C30" s="665" t="s">
        <v>185</v>
      </c>
      <c r="D30" s="666">
        <f>'Investor DSCR Pricer'!I29</f>
        <v>107.1258</v>
      </c>
      <c r="E30" s="291"/>
      <c r="F30" s="365"/>
      <c r="G30" s="366"/>
      <c r="H30" s="334" t="s">
        <v>148</v>
      </c>
      <c r="I30" s="335"/>
      <c r="J30" s="333">
        <v>0</v>
      </c>
      <c r="K30" s="333">
        <v>0</v>
      </c>
      <c r="L30" s="333">
        <v>0</v>
      </c>
      <c r="M30" s="333">
        <v>0</v>
      </c>
      <c r="N30" s="333">
        <v>0</v>
      </c>
      <c r="O30" s="333">
        <v>0</v>
      </c>
      <c r="P30" s="333">
        <v>-0.375</v>
      </c>
      <c r="Q30" s="124">
        <v>-0.5</v>
      </c>
      <c r="R30" s="370" t="s">
        <v>138</v>
      </c>
      <c r="S30" s="370"/>
      <c r="T30" s="371" t="s">
        <v>162</v>
      </c>
      <c r="U30" s="371" t="s">
        <v>163</v>
      </c>
      <c r="V30" s="371" t="s">
        <v>164</v>
      </c>
      <c r="W30" s="371" t="s">
        <v>165</v>
      </c>
      <c r="X30" s="372" t="s">
        <v>166</v>
      </c>
    </row>
    <row r="31" spans="2:24" x14ac:dyDescent="0.25">
      <c r="B31" s="279">
        <f>'Investor DSCR Pricer'!A30-0.001</f>
        <v>8.9990000000000006</v>
      </c>
      <c r="C31" s="665" t="s">
        <v>185</v>
      </c>
      <c r="D31" s="666">
        <f>'Investor DSCR Pricer'!I30</f>
        <v>107.3758</v>
      </c>
      <c r="E31" s="291"/>
      <c r="F31" s="365"/>
      <c r="G31" s="366"/>
      <c r="H31" s="334" t="s">
        <v>149</v>
      </c>
      <c r="I31" s="335"/>
      <c r="J31" s="333">
        <v>-0.5</v>
      </c>
      <c r="K31" s="333">
        <v>-0.5</v>
      </c>
      <c r="L31" s="333">
        <v>-0.5</v>
      </c>
      <c r="M31" s="333">
        <v>-0.5</v>
      </c>
      <c r="N31" s="333">
        <v>-0.5</v>
      </c>
      <c r="O31" s="333">
        <v>-0.875</v>
      </c>
      <c r="P31" s="343" t="s">
        <v>18</v>
      </c>
      <c r="Q31" s="344" t="s">
        <v>18</v>
      </c>
      <c r="R31" s="373" t="s">
        <v>168</v>
      </c>
      <c r="S31" s="373"/>
      <c r="T31" s="374"/>
      <c r="U31" s="374">
        <v>360</v>
      </c>
      <c r="V31" s="374">
        <v>360</v>
      </c>
      <c r="W31" s="374"/>
      <c r="X31" s="375"/>
    </row>
    <row r="32" spans="2:24" x14ac:dyDescent="0.25">
      <c r="B32" s="279">
        <f>'Investor DSCR Pricer'!A31-0.001</f>
        <v>9.1240000000000006</v>
      </c>
      <c r="C32" s="665" t="s">
        <v>185</v>
      </c>
      <c r="D32" s="666">
        <f>'Investor DSCR Pricer'!I31</f>
        <v>107.6258</v>
      </c>
      <c r="E32" s="291"/>
      <c r="F32" s="365"/>
      <c r="G32" s="366"/>
      <c r="H32" s="334" t="s">
        <v>150</v>
      </c>
      <c r="I32" s="335"/>
      <c r="J32" s="333">
        <v>-0.625</v>
      </c>
      <c r="K32" s="333">
        <v>-0.625</v>
      </c>
      <c r="L32" s="333">
        <v>-0.75</v>
      </c>
      <c r="M32" s="333">
        <v>-0.875</v>
      </c>
      <c r="N32" s="333">
        <v>-1</v>
      </c>
      <c r="O32" s="343" t="s">
        <v>18</v>
      </c>
      <c r="P32" s="343" t="s">
        <v>18</v>
      </c>
      <c r="Q32" s="344" t="s">
        <v>18</v>
      </c>
      <c r="R32" s="373" t="s">
        <v>170</v>
      </c>
      <c r="S32" s="373"/>
      <c r="T32" s="374">
        <v>120</v>
      </c>
      <c r="U32" s="374">
        <v>240</v>
      </c>
      <c r="V32" s="374">
        <v>360</v>
      </c>
      <c r="W32" s="374"/>
      <c r="X32" s="375"/>
    </row>
    <row r="33" spans="2:25" x14ac:dyDescent="0.25">
      <c r="B33" s="279">
        <f>'Investor DSCR Pricer'!A32-0.001</f>
        <v>9.2490000000000006</v>
      </c>
      <c r="C33" s="665" t="s">
        <v>185</v>
      </c>
      <c r="D33" s="666">
        <f>'Investor DSCR Pricer'!I32</f>
        <v>107.8758</v>
      </c>
      <c r="E33" s="291"/>
      <c r="F33" s="365"/>
      <c r="G33" s="366"/>
      <c r="H33" s="334" t="s">
        <v>151</v>
      </c>
      <c r="I33" s="335"/>
      <c r="J33" s="694">
        <v>-1</v>
      </c>
      <c r="K33" s="694">
        <v>-1</v>
      </c>
      <c r="L33" s="694">
        <v>-1</v>
      </c>
      <c r="M33" s="694">
        <v>-1.125</v>
      </c>
      <c r="N33" s="694">
        <v>-1.25</v>
      </c>
      <c r="O33" s="343" t="s">
        <v>18</v>
      </c>
      <c r="P33" s="343" t="s">
        <v>18</v>
      </c>
      <c r="Q33" s="344" t="s">
        <v>18</v>
      </c>
      <c r="R33" s="359" t="s">
        <v>174</v>
      </c>
      <c r="S33" s="359"/>
      <c r="T33" s="374">
        <v>120</v>
      </c>
      <c r="U33" s="374">
        <v>360</v>
      </c>
      <c r="V33" s="374">
        <v>480</v>
      </c>
      <c r="W33" s="382"/>
      <c r="X33" s="383"/>
    </row>
    <row r="34" spans="2:25" ht="14.45" customHeight="1" x14ac:dyDescent="0.25">
      <c r="B34" s="279">
        <f>'Investor DSCR Pricer'!A33-0.001</f>
        <v>9.3740000000000006</v>
      </c>
      <c r="C34" s="665" t="s">
        <v>185</v>
      </c>
      <c r="D34" s="666">
        <f>'Investor DSCR Pricer'!I33</f>
        <v>108.1258</v>
      </c>
      <c r="E34" s="291"/>
      <c r="F34" s="322"/>
      <c r="G34" s="323"/>
      <c r="H34" s="356" t="s">
        <v>154</v>
      </c>
      <c r="I34" s="357"/>
      <c r="J34" s="343" t="s">
        <v>18</v>
      </c>
      <c r="K34" s="343" t="s">
        <v>18</v>
      </c>
      <c r="L34" s="343" t="s">
        <v>18</v>
      </c>
      <c r="M34" s="343" t="s">
        <v>18</v>
      </c>
      <c r="N34" s="343" t="s">
        <v>18</v>
      </c>
      <c r="O34" s="343" t="s">
        <v>18</v>
      </c>
      <c r="P34" s="358" t="s">
        <v>18</v>
      </c>
      <c r="Q34" s="344" t="s">
        <v>18</v>
      </c>
      <c r="R34" s="380"/>
      <c r="S34" s="380"/>
      <c r="T34" s="381"/>
      <c r="U34" s="381"/>
      <c r="V34" s="381"/>
      <c r="W34" s="382"/>
      <c r="X34" s="383"/>
    </row>
    <row r="35" spans="2:25" ht="15" customHeight="1" x14ac:dyDescent="0.25">
      <c r="B35" s="279">
        <f>'Investor DSCR Pricer'!A34-0.001</f>
        <v>9.4990000000000006</v>
      </c>
      <c r="C35" s="665" t="s">
        <v>185</v>
      </c>
      <c r="D35" s="666">
        <f>'Investor DSCR Pricer'!I34</f>
        <v>108.3758</v>
      </c>
      <c r="E35" s="291"/>
      <c r="F35" s="316" t="s">
        <v>156</v>
      </c>
      <c r="G35" s="317"/>
      <c r="H35" s="362" t="s">
        <v>234</v>
      </c>
      <c r="I35" s="362"/>
      <c r="J35" s="287">
        <v>-0.5</v>
      </c>
      <c r="K35" s="287">
        <v>-0.5</v>
      </c>
      <c r="L35" s="287">
        <v>-0.5</v>
      </c>
      <c r="M35" s="287">
        <v>-0.75</v>
      </c>
      <c r="N35" s="287">
        <v>-0.75</v>
      </c>
      <c r="O35" s="287">
        <v>-1.25</v>
      </c>
      <c r="P35" s="358" t="s">
        <v>18</v>
      </c>
      <c r="Q35" s="344" t="s">
        <v>18</v>
      </c>
      <c r="R35" s="359"/>
      <c r="S35" s="359"/>
      <c r="T35" s="374"/>
      <c r="U35" s="374"/>
      <c r="V35" s="374"/>
      <c r="W35" s="376"/>
      <c r="X35" s="379"/>
    </row>
    <row r="36" spans="2:25" ht="15" customHeight="1" x14ac:dyDescent="0.25">
      <c r="B36" s="279">
        <f>'Investor DSCR Pricer'!A35-0.001</f>
        <v>9.6240000000000006</v>
      </c>
      <c r="C36" s="665" t="s">
        <v>185</v>
      </c>
      <c r="D36" s="666">
        <f>'Investor DSCR Pricer'!I35</f>
        <v>108.6258</v>
      </c>
      <c r="E36" s="291"/>
      <c r="F36" s="365"/>
      <c r="G36" s="366"/>
      <c r="H36" s="362" t="s">
        <v>158</v>
      </c>
      <c r="I36" s="362"/>
      <c r="J36" s="333">
        <v>-0.125</v>
      </c>
      <c r="K36" s="333">
        <v>-0.125</v>
      </c>
      <c r="L36" s="333">
        <v>-0.125</v>
      </c>
      <c r="M36" s="333">
        <v>-0.375</v>
      </c>
      <c r="N36" s="333">
        <v>-0.5</v>
      </c>
      <c r="O36" s="385">
        <v>-0.75</v>
      </c>
      <c r="P36" s="358" t="s">
        <v>18</v>
      </c>
      <c r="Q36" s="344" t="s">
        <v>18</v>
      </c>
      <c r="R36" s="695" t="s">
        <v>175</v>
      </c>
      <c r="S36" s="696"/>
      <c r="T36" s="696"/>
      <c r="U36" s="696"/>
      <c r="V36" s="696"/>
      <c r="W36" s="696"/>
      <c r="X36" s="697"/>
    </row>
    <row r="37" spans="2:25" ht="15" customHeight="1" x14ac:dyDescent="0.25">
      <c r="B37" s="279">
        <f>'Investor DSCR Pricer'!A36-0.001</f>
        <v>9.7490000000000006</v>
      </c>
      <c r="C37" s="665" t="s">
        <v>185</v>
      </c>
      <c r="D37" s="666">
        <f>'Investor DSCR Pricer'!I36</f>
        <v>108.8758</v>
      </c>
      <c r="E37" s="291"/>
      <c r="F37" s="365"/>
      <c r="G37" s="366"/>
      <c r="H37" s="362" t="s">
        <v>292</v>
      </c>
      <c r="I37" s="362"/>
      <c r="J37" s="333">
        <v>-0.625</v>
      </c>
      <c r="K37" s="333">
        <v>-0.625</v>
      </c>
      <c r="L37" s="333">
        <v>-0.625</v>
      </c>
      <c r="M37" s="333">
        <v>-0.625</v>
      </c>
      <c r="N37" s="333">
        <v>-0.625</v>
      </c>
      <c r="O37" s="333">
        <v>-0.625</v>
      </c>
      <c r="P37" s="333">
        <v>-0.625</v>
      </c>
      <c r="Q37" s="344" t="s">
        <v>18</v>
      </c>
      <c r="R37" s="386" t="s">
        <v>176</v>
      </c>
      <c r="S37" s="387"/>
      <c r="T37" s="387"/>
      <c r="U37" s="387"/>
      <c r="V37" s="387"/>
      <c r="W37" s="387"/>
      <c r="X37" s="388"/>
    </row>
    <row r="38" spans="2:25" ht="15" customHeight="1" x14ac:dyDescent="0.25">
      <c r="B38" s="279">
        <f>'Investor DSCR Pricer'!A37-0.001</f>
        <v>9.8740000000000006</v>
      </c>
      <c r="C38" s="665" t="s">
        <v>185</v>
      </c>
      <c r="D38" s="666">
        <f>'Investor DSCR Pricer'!I37</f>
        <v>109.1258</v>
      </c>
      <c r="E38" s="291"/>
      <c r="F38" s="365"/>
      <c r="G38" s="366"/>
      <c r="H38" s="362" t="s">
        <v>293</v>
      </c>
      <c r="I38" s="362"/>
      <c r="J38" s="333">
        <v>0.125</v>
      </c>
      <c r="K38" s="333">
        <v>0.125</v>
      </c>
      <c r="L38" s="333">
        <v>0.125</v>
      </c>
      <c r="M38" s="333">
        <v>0.125</v>
      </c>
      <c r="N38" s="333">
        <v>0.125</v>
      </c>
      <c r="O38" s="385">
        <v>0.125</v>
      </c>
      <c r="P38" s="385">
        <v>0.125</v>
      </c>
      <c r="Q38" s="698">
        <v>0.125</v>
      </c>
      <c r="R38" s="389" t="s">
        <v>177</v>
      </c>
      <c r="S38" s="390"/>
      <c r="T38" s="390"/>
      <c r="U38" s="390"/>
      <c r="V38" s="390"/>
      <c r="W38" s="390"/>
      <c r="X38" s="391"/>
    </row>
    <row r="39" spans="2:25" ht="15" customHeight="1" x14ac:dyDescent="0.25">
      <c r="B39" s="279">
        <f>'Investor DSCR Pricer'!A38-0.001</f>
        <v>9.9990000000000006</v>
      </c>
      <c r="C39" s="665" t="s">
        <v>185</v>
      </c>
      <c r="D39" s="666">
        <f>'Investor DSCR Pricer'!I38</f>
        <v>109.3758</v>
      </c>
      <c r="E39" s="291"/>
      <c r="F39" s="365"/>
      <c r="G39" s="366"/>
      <c r="H39" s="362" t="s">
        <v>245</v>
      </c>
      <c r="I39" s="362"/>
      <c r="J39" s="294">
        <v>-0.125</v>
      </c>
      <c r="K39" s="294">
        <v>-0.125</v>
      </c>
      <c r="L39" s="294">
        <v>-0.25</v>
      </c>
      <c r="M39" s="294">
        <v>-0.25</v>
      </c>
      <c r="N39" s="294">
        <v>-0.375</v>
      </c>
      <c r="O39" s="294">
        <v>-0.5</v>
      </c>
      <c r="P39" s="369">
        <v>-0.75</v>
      </c>
      <c r="Q39" s="344" t="s">
        <v>18</v>
      </c>
      <c r="R39" s="392" t="s">
        <v>178</v>
      </c>
      <c r="S39" s="390"/>
      <c r="T39" s="390"/>
      <c r="U39" s="390"/>
      <c r="V39" s="393"/>
      <c r="W39" s="393"/>
      <c r="X39" s="394"/>
    </row>
    <row r="40" spans="2:25" ht="15" customHeight="1" x14ac:dyDescent="0.25">
      <c r="B40" s="279">
        <f>'Investor DSCR Pricer'!A39-0.001</f>
        <v>10.124000000000001</v>
      </c>
      <c r="C40" s="665" t="s">
        <v>185</v>
      </c>
      <c r="D40" s="666">
        <f>'Investor DSCR Pricer'!I39</f>
        <v>109.6258</v>
      </c>
      <c r="E40" s="291"/>
      <c r="F40" s="365"/>
      <c r="G40" s="366"/>
      <c r="H40" s="362" t="s">
        <v>294</v>
      </c>
      <c r="I40" s="362"/>
      <c r="J40" s="699">
        <v>-1</v>
      </c>
      <c r="K40" s="699">
        <v>-1</v>
      </c>
      <c r="L40" s="699">
        <v>-1</v>
      </c>
      <c r="M40" s="699">
        <v>-1.25</v>
      </c>
      <c r="N40" s="699">
        <v>-1.25</v>
      </c>
      <c r="O40" s="344" t="s">
        <v>18</v>
      </c>
      <c r="P40" s="700" t="s">
        <v>18</v>
      </c>
      <c r="Q40" s="344" t="s">
        <v>18</v>
      </c>
      <c r="R40" s="392" t="s">
        <v>179</v>
      </c>
      <c r="S40" s="393"/>
      <c r="T40" s="393"/>
      <c r="U40" s="393"/>
      <c r="V40" s="390"/>
      <c r="W40" s="390"/>
      <c r="X40" s="391"/>
    </row>
    <row r="41" spans="2:25" ht="16.149999999999999" customHeight="1" x14ac:dyDescent="0.25">
      <c r="B41" s="279">
        <f>'Investor DSCR Pricer'!A40-0.001</f>
        <v>10.249000000000001</v>
      </c>
      <c r="C41" s="665" t="s">
        <v>185</v>
      </c>
      <c r="D41" s="666">
        <f>'Investor DSCR Pricer'!I40</f>
        <v>109.8758</v>
      </c>
      <c r="E41" s="291"/>
      <c r="F41" s="365"/>
      <c r="G41" s="366"/>
      <c r="H41" s="362" t="s">
        <v>295</v>
      </c>
      <c r="I41" s="362"/>
      <c r="J41" s="294">
        <v>-0.375</v>
      </c>
      <c r="K41" s="294">
        <v>-0.375</v>
      </c>
      <c r="L41" s="294">
        <v>-0.5</v>
      </c>
      <c r="M41" s="294">
        <v>-0.5</v>
      </c>
      <c r="N41" s="294">
        <v>-0.625</v>
      </c>
      <c r="O41" s="294">
        <v>-0.75</v>
      </c>
      <c r="P41" s="369">
        <v>-0.875</v>
      </c>
      <c r="Q41" s="344" t="s">
        <v>18</v>
      </c>
      <c r="R41" s="396"/>
      <c r="S41" s="397"/>
      <c r="T41" s="398"/>
      <c r="U41" s="398"/>
      <c r="V41" s="398"/>
      <c r="W41" s="398"/>
      <c r="X41" s="399"/>
    </row>
    <row r="42" spans="2:25" ht="16.149999999999999" customHeight="1" x14ac:dyDescent="0.25">
      <c r="B42" s="279">
        <f>'Investor DSCR Pricer'!A41-0.001</f>
        <v>10.374000000000001</v>
      </c>
      <c r="C42" s="665" t="s">
        <v>185</v>
      </c>
      <c r="D42" s="666">
        <f>'Investor DSCR Pricer'!I41</f>
        <v>110.1258</v>
      </c>
      <c r="E42" s="291"/>
      <c r="F42" s="365"/>
      <c r="G42" s="366"/>
      <c r="H42" s="362" t="s">
        <v>296</v>
      </c>
      <c r="I42" s="362"/>
      <c r="J42" s="369">
        <v>-0.25</v>
      </c>
      <c r="K42" s="369">
        <v>-0.25</v>
      </c>
      <c r="L42" s="369">
        <v>-0.25</v>
      </c>
      <c r="M42" s="333">
        <v>-0.375</v>
      </c>
      <c r="N42" s="333">
        <v>-0.375</v>
      </c>
      <c r="O42" s="369">
        <v>-0.5</v>
      </c>
      <c r="P42" s="701">
        <v>-0.5</v>
      </c>
      <c r="Q42" s="287">
        <v>-0.5</v>
      </c>
      <c r="R42" s="702" t="s">
        <v>180</v>
      </c>
      <c r="S42" s="703"/>
      <c r="T42" s="703"/>
      <c r="U42" s="703"/>
      <c r="V42" s="703"/>
      <c r="W42" s="703"/>
      <c r="X42" s="704"/>
    </row>
    <row r="43" spans="2:25" ht="15.75" customHeight="1" x14ac:dyDescent="0.25">
      <c r="B43" s="279">
        <f>'Investor DSCR Pricer'!A42-0.001</f>
        <v>10.499000000000001</v>
      </c>
      <c r="C43" s="665" t="s">
        <v>185</v>
      </c>
      <c r="D43" s="666">
        <f>'Investor DSCR Pricer'!I42</f>
        <v>110.3758</v>
      </c>
      <c r="E43" s="291"/>
      <c r="F43" s="365"/>
      <c r="G43" s="366"/>
      <c r="H43" s="362" t="s">
        <v>167</v>
      </c>
      <c r="I43" s="362"/>
      <c r="J43" s="369">
        <v>-0.25</v>
      </c>
      <c r="K43" s="369">
        <v>-0.25</v>
      </c>
      <c r="L43" s="369">
        <v>-0.25</v>
      </c>
      <c r="M43" s="369">
        <v>-0.25</v>
      </c>
      <c r="N43" s="369">
        <v>-0.25</v>
      </c>
      <c r="O43" s="701">
        <v>-0.25</v>
      </c>
      <c r="P43" s="701">
        <v>-0.25</v>
      </c>
      <c r="Q43" s="344" t="s">
        <v>18</v>
      </c>
      <c r="R43" s="400" t="s">
        <v>297</v>
      </c>
      <c r="S43" s="401"/>
      <c r="T43" s="401"/>
      <c r="U43" s="401"/>
      <c r="V43" s="401"/>
      <c r="W43" s="401"/>
      <c r="X43" s="402"/>
    </row>
    <row r="44" spans="2:25" ht="16.5" customHeight="1" x14ac:dyDescent="0.25">
      <c r="B44" s="705" t="s">
        <v>298</v>
      </c>
      <c r="C44" s="706">
        <v>98</v>
      </c>
      <c r="D44" s="706"/>
      <c r="E44" s="291"/>
      <c r="F44" s="365"/>
      <c r="G44" s="366"/>
      <c r="H44" s="362" t="s">
        <v>299</v>
      </c>
      <c r="I44" s="362"/>
      <c r="J44" s="369">
        <v>0</v>
      </c>
      <c r="K44" s="369">
        <v>0</v>
      </c>
      <c r="L44" s="369">
        <v>0</v>
      </c>
      <c r="M44" s="369">
        <v>0</v>
      </c>
      <c r="N44" s="369">
        <v>0</v>
      </c>
      <c r="O44" s="369">
        <v>0</v>
      </c>
      <c r="P44" s="369">
        <v>0</v>
      </c>
      <c r="Q44" s="344" t="s">
        <v>18</v>
      </c>
      <c r="R44" s="400" t="s">
        <v>182</v>
      </c>
      <c r="S44" s="401"/>
      <c r="T44" s="401"/>
      <c r="U44" s="401"/>
      <c r="V44" s="401"/>
      <c r="W44" s="401"/>
      <c r="X44" s="402"/>
    </row>
    <row r="45" spans="2:25" ht="16.149999999999999" customHeight="1" x14ac:dyDescent="0.25">
      <c r="B45" s="707" t="s">
        <v>86</v>
      </c>
      <c r="C45" s="176" t="s">
        <v>87</v>
      </c>
      <c r="D45" s="176" t="s">
        <v>88</v>
      </c>
      <c r="E45" s="291"/>
      <c r="F45" s="365"/>
      <c r="G45" s="366"/>
      <c r="H45" s="362" t="s">
        <v>59</v>
      </c>
      <c r="I45" s="362"/>
      <c r="J45" s="287">
        <v>-0.5</v>
      </c>
      <c r="K45" s="287">
        <v>-0.5</v>
      </c>
      <c r="L45" s="287">
        <v>-0.5</v>
      </c>
      <c r="M45" s="287">
        <v>-0.5</v>
      </c>
      <c r="N45" s="287">
        <v>-0.625</v>
      </c>
      <c r="O45" s="287">
        <v>-0.75</v>
      </c>
      <c r="P45" s="287">
        <v>-1.5</v>
      </c>
      <c r="Q45" s="698">
        <v>-1.875</v>
      </c>
      <c r="R45" s="410" t="s">
        <v>300</v>
      </c>
      <c r="S45" s="411"/>
      <c r="T45" s="411"/>
      <c r="U45" s="411"/>
      <c r="V45" s="411"/>
      <c r="W45" s="411"/>
      <c r="X45" s="412"/>
    </row>
    <row r="46" spans="2:25" ht="15.75" x14ac:dyDescent="0.25">
      <c r="B46" s="708" t="s">
        <v>301</v>
      </c>
      <c r="C46" s="709">
        <v>-3</v>
      </c>
      <c r="D46" s="710">
        <v>101.5</v>
      </c>
      <c r="E46" s="291"/>
      <c r="F46" s="365"/>
      <c r="G46" s="366"/>
      <c r="H46" s="362" t="s">
        <v>62</v>
      </c>
      <c r="I46" s="362"/>
      <c r="J46" s="287">
        <v>-0.625</v>
      </c>
      <c r="K46" s="287">
        <v>-0.625</v>
      </c>
      <c r="L46" s="287">
        <v>-0.625</v>
      </c>
      <c r="M46" s="287">
        <v>-0.625</v>
      </c>
      <c r="N46" s="287">
        <v>-0.875</v>
      </c>
      <c r="O46" s="287">
        <v>-1</v>
      </c>
      <c r="P46" s="288">
        <v>-1.75</v>
      </c>
      <c r="Q46" s="711">
        <v>-2.125</v>
      </c>
      <c r="R46" s="712" t="s">
        <v>302</v>
      </c>
      <c r="S46" s="713"/>
      <c r="T46" s="713"/>
      <c r="U46" s="713"/>
      <c r="V46" s="713"/>
      <c r="W46" s="713"/>
      <c r="X46" s="714"/>
    </row>
    <row r="47" spans="2:25" ht="16.5" customHeight="1" x14ac:dyDescent="0.25">
      <c r="B47" s="708" t="s">
        <v>90</v>
      </c>
      <c r="C47" s="715">
        <v>-2</v>
      </c>
      <c r="D47" s="710">
        <v>101.5</v>
      </c>
      <c r="E47" s="291"/>
      <c r="F47" s="365"/>
      <c r="G47" s="366"/>
      <c r="H47" s="692" t="s">
        <v>303</v>
      </c>
      <c r="I47" s="692"/>
      <c r="J47" s="385">
        <v>-0.5</v>
      </c>
      <c r="K47" s="385">
        <v>-0.5</v>
      </c>
      <c r="L47" s="385">
        <v>-0.5</v>
      </c>
      <c r="M47" s="701">
        <v>-0.5</v>
      </c>
      <c r="N47" s="701">
        <v>-0.5</v>
      </c>
      <c r="O47" s="701">
        <v>-0.5</v>
      </c>
      <c r="P47" s="344" t="s">
        <v>18</v>
      </c>
      <c r="Q47" s="344" t="s">
        <v>18</v>
      </c>
      <c r="R47" s="716" t="s">
        <v>304</v>
      </c>
      <c r="S47" s="717"/>
      <c r="T47" s="717"/>
      <c r="U47" s="717"/>
      <c r="V47" s="717"/>
      <c r="W47" s="717"/>
      <c r="X47" s="718"/>
      <c r="Y47" s="421"/>
    </row>
    <row r="48" spans="2:25" ht="14.45" customHeight="1" x14ac:dyDescent="0.25">
      <c r="B48" s="708">
        <v>12</v>
      </c>
      <c r="C48" s="715">
        <v>-0.875</v>
      </c>
      <c r="D48" s="710">
        <v>102</v>
      </c>
      <c r="E48" s="291"/>
      <c r="F48" s="365"/>
      <c r="G48" s="366"/>
      <c r="H48" s="692" t="s">
        <v>305</v>
      </c>
      <c r="I48" s="692"/>
      <c r="J48" s="701">
        <v>-1.125</v>
      </c>
      <c r="K48" s="701">
        <v>-1.125</v>
      </c>
      <c r="L48" s="701">
        <v>-1.125</v>
      </c>
      <c r="M48" s="701">
        <v>-1.125</v>
      </c>
      <c r="N48" s="701">
        <v>-1.125</v>
      </c>
      <c r="O48" s="701">
        <v>-1.125</v>
      </c>
      <c r="P48" s="344" t="s">
        <v>18</v>
      </c>
      <c r="Q48" s="344" t="s">
        <v>18</v>
      </c>
      <c r="R48" s="444" t="s">
        <v>306</v>
      </c>
      <c r="S48" s="220"/>
      <c r="T48" s="220"/>
      <c r="U48" s="220"/>
      <c r="V48" s="220"/>
      <c r="W48" s="220"/>
      <c r="X48" s="445"/>
      <c r="Y48" s="435"/>
    </row>
    <row r="49" spans="2:25" ht="14.45" customHeight="1" x14ac:dyDescent="0.25">
      <c r="B49" s="708">
        <v>24</v>
      </c>
      <c r="C49" s="715">
        <v>-0.25</v>
      </c>
      <c r="D49" s="710">
        <v>102.75</v>
      </c>
      <c r="E49" s="291"/>
      <c r="F49" s="365"/>
      <c r="G49" s="366"/>
      <c r="H49" s="692" t="s">
        <v>248</v>
      </c>
      <c r="I49" s="692"/>
      <c r="J49" s="294">
        <v>-0.625</v>
      </c>
      <c r="K49" s="294">
        <v>-0.625</v>
      </c>
      <c r="L49" s="294">
        <v>-0.625</v>
      </c>
      <c r="M49" s="294">
        <v>-0.625</v>
      </c>
      <c r="N49" s="294">
        <v>-0.625</v>
      </c>
      <c r="O49" s="294">
        <v>-0.625</v>
      </c>
      <c r="P49" s="32">
        <v>-0.625</v>
      </c>
      <c r="Q49" s="344" t="s">
        <v>18</v>
      </c>
      <c r="R49" s="453" t="s">
        <v>190</v>
      </c>
      <c r="S49" s="454"/>
      <c r="T49" s="454"/>
      <c r="U49" s="454"/>
      <c r="V49" s="454"/>
      <c r="W49" s="454"/>
      <c r="X49" s="455"/>
      <c r="Y49" s="446"/>
    </row>
    <row r="50" spans="2:25" ht="14.45" customHeight="1" x14ac:dyDescent="0.25">
      <c r="B50" s="719">
        <v>36</v>
      </c>
      <c r="C50" s="720">
        <v>0.25</v>
      </c>
      <c r="D50" s="710">
        <v>103.5</v>
      </c>
      <c r="E50" s="291"/>
      <c r="F50" s="365"/>
      <c r="G50" s="366"/>
      <c r="H50" s="384" t="s">
        <v>307</v>
      </c>
      <c r="I50" s="384"/>
      <c r="J50" s="701">
        <v>-0.25</v>
      </c>
      <c r="K50" s="701">
        <v>-0.25</v>
      </c>
      <c r="L50" s="701">
        <v>-0.25</v>
      </c>
      <c r="M50" s="701">
        <v>-0.25</v>
      </c>
      <c r="N50" s="701">
        <v>-0.25</v>
      </c>
      <c r="O50" s="701">
        <v>-0.25</v>
      </c>
      <c r="P50" s="701">
        <v>-0.25</v>
      </c>
      <c r="Q50" s="294">
        <v>-0.25</v>
      </c>
      <c r="R50" s="721"/>
      <c r="X50" s="263"/>
      <c r="Y50" s="446"/>
    </row>
    <row r="51" spans="2:25" ht="14.45" customHeight="1" x14ac:dyDescent="0.25">
      <c r="B51" s="708">
        <v>48</v>
      </c>
      <c r="C51" s="715">
        <v>0.625</v>
      </c>
      <c r="D51" s="710">
        <v>103.5</v>
      </c>
      <c r="E51" s="291"/>
      <c r="F51" s="365"/>
      <c r="G51" s="366"/>
      <c r="H51" s="384"/>
      <c r="I51" s="384"/>
      <c r="J51" s="369"/>
      <c r="K51" s="369"/>
      <c r="L51" s="369"/>
      <c r="M51" s="369"/>
      <c r="N51" s="369"/>
      <c r="O51" s="369"/>
      <c r="P51" s="369"/>
      <c r="Q51" s="287"/>
      <c r="R51" s="396"/>
      <c r="S51" s="83"/>
      <c r="T51" s="83"/>
      <c r="U51" s="83"/>
      <c r="V51" s="83"/>
      <c r="W51" s="83"/>
      <c r="X51" s="722"/>
      <c r="Y51" s="460"/>
    </row>
    <row r="52" spans="2:25" ht="14.45" customHeight="1" thickBot="1" x14ac:dyDescent="0.3">
      <c r="B52" s="708">
        <v>60</v>
      </c>
      <c r="C52" s="723">
        <v>1</v>
      </c>
      <c r="D52" s="710">
        <v>104</v>
      </c>
      <c r="E52" s="291"/>
      <c r="F52" s="365"/>
      <c r="G52" s="366"/>
      <c r="H52" s="384"/>
      <c r="I52" s="384"/>
      <c r="J52" s="369"/>
      <c r="K52" s="369"/>
      <c r="L52" s="369"/>
      <c r="M52" s="369"/>
      <c r="N52" s="369"/>
      <c r="O52" s="369"/>
      <c r="P52" s="369"/>
      <c r="Q52" s="287"/>
      <c r="R52" s="724"/>
      <c r="S52" s="725"/>
      <c r="T52" s="725"/>
      <c r="U52" s="725"/>
      <c r="V52" s="725"/>
      <c r="W52" s="725"/>
      <c r="X52" s="726"/>
      <c r="Y52" s="460"/>
    </row>
    <row r="53" spans="2:25" ht="15" customHeight="1" x14ac:dyDescent="0.25">
      <c r="B53" s="727" t="s">
        <v>308</v>
      </c>
      <c r="C53" s="728"/>
      <c r="D53" s="729"/>
      <c r="E53" s="730" t="s">
        <v>309</v>
      </c>
      <c r="F53" s="365"/>
      <c r="G53" s="366"/>
      <c r="H53" s="384"/>
      <c r="I53" s="384"/>
      <c r="J53" s="369"/>
      <c r="K53" s="369"/>
      <c r="L53" s="369"/>
      <c r="M53" s="369"/>
      <c r="N53" s="369"/>
      <c r="O53" s="369"/>
      <c r="P53" s="369"/>
      <c r="Q53" s="369"/>
      <c r="R53" s="731"/>
      <c r="S53" s="732"/>
      <c r="T53" s="732"/>
      <c r="U53" s="732"/>
      <c r="V53" s="732"/>
      <c r="W53" s="732"/>
      <c r="X53" s="733"/>
    </row>
    <row r="54" spans="2:25" ht="18.600000000000001" customHeight="1" x14ac:dyDescent="0.25">
      <c r="B54" s="708" t="s">
        <v>94</v>
      </c>
      <c r="C54" s="734" t="s">
        <v>95</v>
      </c>
      <c r="D54" s="734" t="s">
        <v>96</v>
      </c>
      <c r="E54" s="730"/>
      <c r="F54" s="365"/>
      <c r="G54" s="366"/>
      <c r="H54" s="735"/>
      <c r="I54" s="736"/>
      <c r="J54" s="369"/>
      <c r="K54" s="369"/>
      <c r="L54" s="369"/>
      <c r="M54" s="369"/>
      <c r="N54" s="369"/>
      <c r="O54" s="369"/>
      <c r="P54" s="369"/>
      <c r="Q54" s="369"/>
      <c r="R54" s="737" t="s">
        <v>103</v>
      </c>
      <c r="S54" s="738"/>
      <c r="T54" s="738"/>
      <c r="U54" s="738"/>
      <c r="V54" s="738"/>
      <c r="W54" s="738"/>
      <c r="X54" s="739"/>
    </row>
    <row r="55" spans="2:25" ht="19.899999999999999" customHeight="1" thickBot="1" x14ac:dyDescent="0.3">
      <c r="B55" s="740">
        <v>-0.5</v>
      </c>
      <c r="C55" s="741">
        <v>-0.375</v>
      </c>
      <c r="D55" s="741">
        <v>-0.25</v>
      </c>
      <c r="E55" s="742"/>
      <c r="F55" s="743"/>
      <c r="G55" s="744"/>
      <c r="H55" s="735" t="s">
        <v>310</v>
      </c>
      <c r="I55" s="736"/>
      <c r="J55" s="745"/>
      <c r="K55" s="745"/>
      <c r="L55" s="745"/>
      <c r="M55" s="745"/>
      <c r="N55" s="745"/>
      <c r="O55" s="745"/>
      <c r="P55" s="745"/>
      <c r="Q55" s="745"/>
      <c r="R55" s="746"/>
      <c r="S55" s="747"/>
      <c r="T55" s="747"/>
      <c r="U55" s="747"/>
      <c r="V55" s="747"/>
      <c r="W55" s="747"/>
      <c r="X55" s="748"/>
    </row>
    <row r="56" spans="2:25" x14ac:dyDescent="0.25">
      <c r="N56" s="474"/>
      <c r="O56" s="474"/>
      <c r="P56" s="474"/>
    </row>
    <row r="57" spans="2:25" x14ac:dyDescent="0.25">
      <c r="N57" s="474"/>
      <c r="O57" s="474"/>
      <c r="P57" s="474"/>
    </row>
    <row r="60" spans="2:25" x14ac:dyDescent="0.25">
      <c r="G60" s="749"/>
    </row>
    <row r="63" spans="2:25" ht="15.75" x14ac:dyDescent="0.25">
      <c r="H63" s="482"/>
    </row>
    <row r="64" spans="2:25" ht="15.75" x14ac:dyDescent="0.25">
      <c r="H64" s="482"/>
    </row>
    <row r="65" spans="8:8" ht="15.75" x14ac:dyDescent="0.25">
      <c r="H65" s="482"/>
    </row>
  </sheetData>
  <mergeCells count="83">
    <mergeCell ref="B53:D53"/>
    <mergeCell ref="E53:E55"/>
    <mergeCell ref="H53:I53"/>
    <mergeCell ref="H54:I54"/>
    <mergeCell ref="R54:X55"/>
    <mergeCell ref="H55:I55"/>
    <mergeCell ref="R47:X47"/>
    <mergeCell ref="R48:X48"/>
    <mergeCell ref="R49:X49"/>
    <mergeCell ref="H50:I50"/>
    <mergeCell ref="H51:I51"/>
    <mergeCell ref="H52:I52"/>
    <mergeCell ref="C44:D44"/>
    <mergeCell ref="H44:I44"/>
    <mergeCell ref="R44:X44"/>
    <mergeCell ref="H45:I45"/>
    <mergeCell ref="R45:X45"/>
    <mergeCell ref="H46:I46"/>
    <mergeCell ref="R46:X46"/>
    <mergeCell ref="H40:I40"/>
    <mergeCell ref="H41:I41"/>
    <mergeCell ref="H42:I42"/>
    <mergeCell ref="R42:X42"/>
    <mergeCell ref="H43:I43"/>
    <mergeCell ref="R43:X43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R29:S29"/>
    <mergeCell ref="T29:X29"/>
    <mergeCell ref="R30:S30"/>
    <mergeCell ref="R31:S31"/>
    <mergeCell ref="R32:S32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">
    <cfRule type="cellIs" dxfId="75" priority="33" operator="equal">
      <formula>"N/A"</formula>
    </cfRule>
  </conditionalFormatting>
  <conditionalFormatting sqref="B6:D43">
    <cfRule type="cellIs" dxfId="74" priority="41" operator="equal">
      <formula>"N/A"</formula>
    </cfRule>
  </conditionalFormatting>
  <conditionalFormatting sqref="D46:D52">
    <cfRule type="cellIs" dxfId="73" priority="35" operator="equal">
      <formula>"N/A"</formula>
    </cfRule>
  </conditionalFormatting>
  <conditionalFormatting sqref="E5">
    <cfRule type="cellIs" dxfId="72" priority="45" operator="equal">
      <formula>"N/A"</formula>
    </cfRule>
  </conditionalFormatting>
  <conditionalFormatting sqref="F6:F7">
    <cfRule type="cellIs" dxfId="71" priority="37" operator="equal">
      <formula>"N/A"</formula>
    </cfRule>
  </conditionalFormatting>
  <conditionalFormatting sqref="F16:F18">
    <cfRule type="cellIs" dxfId="70" priority="39" operator="equal">
      <formula>"N/A"</formula>
    </cfRule>
  </conditionalFormatting>
  <conditionalFormatting sqref="F23:F25">
    <cfRule type="cellIs" dxfId="69" priority="38" operator="equal">
      <formula>"N/A"</formula>
    </cfRule>
  </conditionalFormatting>
  <conditionalFormatting sqref="H28:H53">
    <cfRule type="cellIs" dxfId="68" priority="7" operator="equal">
      <formula>"N/A"</formula>
    </cfRule>
  </conditionalFormatting>
  <conditionalFormatting sqref="H7:I15">
    <cfRule type="cellIs" dxfId="67" priority="42" operator="equal">
      <formula>"N/A"</formula>
    </cfRule>
  </conditionalFormatting>
  <conditionalFormatting sqref="H19:I23">
    <cfRule type="cellIs" dxfId="66" priority="8" operator="equal">
      <formula>"N/A"</formula>
    </cfRule>
  </conditionalFormatting>
  <conditionalFormatting sqref="H25:I32">
    <cfRule type="cellIs" dxfId="65" priority="32" operator="equal">
      <formula>"N/A"</formula>
    </cfRule>
  </conditionalFormatting>
  <conditionalFormatting sqref="H34:P34">
    <cfRule type="cellIs" dxfId="64" priority="16" operator="equal">
      <formula>"N/A"</formula>
    </cfRule>
  </conditionalFormatting>
  <conditionalFormatting sqref="I28:I34">
    <cfRule type="cellIs" dxfId="63" priority="40" operator="equal">
      <formula>"N/A"</formula>
    </cfRule>
  </conditionalFormatting>
  <conditionalFormatting sqref="J40:N40">
    <cfRule type="cellIs" dxfId="62" priority="25" operator="equal">
      <formula>"N/A"</formula>
    </cfRule>
  </conditionalFormatting>
  <conditionalFormatting sqref="J19:O19">
    <cfRule type="cellIs" dxfId="61" priority="3" operator="equal">
      <formula>""</formula>
    </cfRule>
  </conditionalFormatting>
  <conditionalFormatting sqref="J25:O26">
    <cfRule type="cellIs" dxfId="60" priority="11" operator="equal">
      <formula>""</formula>
    </cfRule>
  </conditionalFormatting>
  <conditionalFormatting sqref="J29:O29">
    <cfRule type="cellIs" dxfId="59" priority="13" operator="equal">
      <formula>""</formula>
    </cfRule>
  </conditionalFormatting>
  <conditionalFormatting sqref="J31:O32">
    <cfRule type="cellIs" dxfId="58" priority="14" operator="equal">
      <formula>"N/A"</formula>
    </cfRule>
  </conditionalFormatting>
  <conditionalFormatting sqref="J35:O35">
    <cfRule type="cellIs" dxfId="57" priority="17" operator="equal">
      <formula>""</formula>
    </cfRule>
  </conditionalFormatting>
  <conditionalFormatting sqref="J39:O39">
    <cfRule type="cellIs" dxfId="56" priority="22" operator="equal">
      <formula>""</formula>
    </cfRule>
  </conditionalFormatting>
  <conditionalFormatting sqref="J41:O41">
    <cfRule type="cellIs" dxfId="55" priority="21" operator="equal">
      <formula>""</formula>
    </cfRule>
  </conditionalFormatting>
  <conditionalFormatting sqref="J47:O49">
    <cfRule type="cellIs" dxfId="54" priority="20" operator="equal">
      <formula>"N/A"</formula>
    </cfRule>
  </conditionalFormatting>
  <conditionalFormatting sqref="J27:P28">
    <cfRule type="cellIs" dxfId="53" priority="12" operator="equal">
      <formula>"N/A"</formula>
    </cfRule>
  </conditionalFormatting>
  <conditionalFormatting sqref="J30:P32">
    <cfRule type="cellIs" dxfId="52" priority="15" operator="equal">
      <formula>"N/A"</formula>
    </cfRule>
  </conditionalFormatting>
  <conditionalFormatting sqref="J36:P37 J38:O38">
    <cfRule type="cellIs" dxfId="51" priority="24" operator="equal">
      <formula>"N/A"</formula>
    </cfRule>
  </conditionalFormatting>
  <conditionalFormatting sqref="J42:P44">
    <cfRule type="cellIs" dxfId="50" priority="9" operator="equal">
      <formula>"N/A"</formula>
    </cfRule>
  </conditionalFormatting>
  <conditionalFormatting sqref="J45:P46">
    <cfRule type="cellIs" dxfId="49" priority="10" operator="equal">
      <formula>""</formula>
    </cfRule>
  </conditionalFormatting>
  <conditionalFormatting sqref="J49:P50">
    <cfRule type="cellIs" dxfId="48" priority="19" operator="equal">
      <formula>""</formula>
    </cfRule>
  </conditionalFormatting>
  <conditionalFormatting sqref="J50:P52">
    <cfRule type="cellIs" dxfId="47" priority="18" operator="equal">
      <formula>"N/A"</formula>
    </cfRule>
  </conditionalFormatting>
  <conditionalFormatting sqref="J6:Q6">
    <cfRule type="cellIs" dxfId="46" priority="43" operator="equal">
      <formula>"N/A"</formula>
    </cfRule>
  </conditionalFormatting>
  <conditionalFormatting sqref="J16:Q16">
    <cfRule type="cellIs" dxfId="45" priority="34" operator="equal">
      <formula>"N/A"</formula>
    </cfRule>
  </conditionalFormatting>
  <conditionalFormatting sqref="J20:Q21">
    <cfRule type="cellIs" dxfId="44" priority="2" operator="equal">
      <formula>""</formula>
    </cfRule>
  </conditionalFormatting>
  <conditionalFormatting sqref="J53:Q55">
    <cfRule type="cellIs" dxfId="43" priority="31" operator="equal">
      <formula>"N/A"</formula>
    </cfRule>
  </conditionalFormatting>
  <conditionalFormatting sqref="O22:P22">
    <cfRule type="cellIs" dxfId="42" priority="5" operator="equal">
      <formula>"N/A"</formula>
    </cfRule>
  </conditionalFormatting>
  <conditionalFormatting sqref="O33:P33">
    <cfRule type="cellIs" dxfId="41" priority="28" operator="equal">
      <formula>"N/A"</formula>
    </cfRule>
  </conditionalFormatting>
  <conditionalFormatting sqref="P18:P19">
    <cfRule type="cellIs" dxfId="40" priority="6" operator="equal">
      <formula>"N/A"</formula>
    </cfRule>
  </conditionalFormatting>
  <conditionalFormatting sqref="P23">
    <cfRule type="cellIs" dxfId="39" priority="4" operator="equal">
      <formula>"N/A"</formula>
    </cfRule>
  </conditionalFormatting>
  <conditionalFormatting sqref="P25:P26">
    <cfRule type="cellIs" dxfId="38" priority="29" operator="equal">
      <formula>"N/A"</formula>
    </cfRule>
  </conditionalFormatting>
  <conditionalFormatting sqref="P28:P32">
    <cfRule type="cellIs" dxfId="37" priority="26" operator="equal">
      <formula>"N/A"</formula>
    </cfRule>
  </conditionalFormatting>
  <conditionalFormatting sqref="P34:P36">
    <cfRule type="cellIs" dxfId="36" priority="23" operator="equal">
      <formula>"N/A"</formula>
    </cfRule>
  </conditionalFormatting>
  <conditionalFormatting sqref="P38:P41">
    <cfRule type="cellIs" dxfId="35" priority="27" operator="equal">
      <formula>"N/A"</formula>
    </cfRule>
  </conditionalFormatting>
  <conditionalFormatting sqref="P43:P44">
    <cfRule type="cellIs" dxfId="34" priority="30" operator="equal">
      <formula>"N/A"</formula>
    </cfRule>
  </conditionalFormatting>
  <conditionalFormatting sqref="R48">
    <cfRule type="cellIs" dxfId="33" priority="36" operator="equal">
      <formula>"N/A"</formula>
    </cfRule>
  </conditionalFormatting>
  <conditionalFormatting sqref="Y49:Y52">
    <cfRule type="cellIs" dxfId="32" priority="44" operator="equal">
      <formula>"N/A"</formula>
    </cfRule>
  </conditionalFormatting>
  <conditionalFormatting sqref="J18:O18">
    <cfRule type="cellIs" dxfId="31" priority="1" operator="equal">
      <formula>""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53E3-D4B5-4848-A7DD-033155343B44}">
  <sheetPr published="0" codeName="Sheet6">
    <tabColor rgb="FF0070C0"/>
  </sheetPr>
  <dimension ref="A1:S44"/>
  <sheetViews>
    <sheetView zoomScaleNormal="100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22"/>
      <c r="B1" t="s">
        <v>108</v>
      </c>
      <c r="M1" s="223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224"/>
      <c r="B4" s="225" t="s">
        <v>109</v>
      </c>
      <c r="C4" s="226"/>
      <c r="D4" s="228"/>
      <c r="E4" s="225" t="s">
        <v>110</v>
      </c>
      <c r="F4" s="227"/>
      <c r="G4" s="228"/>
      <c r="H4" s="225" t="s">
        <v>111</v>
      </c>
      <c r="I4" s="226"/>
      <c r="J4" s="227"/>
      <c r="L4" s="225" t="s">
        <v>113</v>
      </c>
      <c r="M4" s="227"/>
      <c r="P4" s="229"/>
      <c r="Q4" s="229"/>
      <c r="R4" s="229"/>
      <c r="S4" s="229"/>
    </row>
    <row r="5" spans="1:19" ht="18" thickBot="1" x14ac:dyDescent="0.3">
      <c r="A5" s="475" t="s">
        <v>4</v>
      </c>
      <c r="B5" s="230" t="s">
        <v>5</v>
      </c>
      <c r="C5" s="476" t="s">
        <v>191</v>
      </c>
      <c r="E5" s="230" t="s">
        <v>5</v>
      </c>
      <c r="F5" s="476" t="s">
        <v>191</v>
      </c>
      <c r="H5" s="230" t="s">
        <v>5</v>
      </c>
      <c r="I5" s="476" t="s">
        <v>191</v>
      </c>
      <c r="J5" s="476" t="s">
        <v>192</v>
      </c>
      <c r="L5" s="230" t="s">
        <v>5</v>
      </c>
      <c r="M5" s="476" t="s">
        <v>191</v>
      </c>
      <c r="P5" s="233"/>
      <c r="Q5" s="233"/>
      <c r="R5" s="233"/>
      <c r="S5" s="233"/>
    </row>
    <row r="6" spans="1:19" ht="15.75" x14ac:dyDescent="0.25">
      <c r="A6" s="478">
        <v>6</v>
      </c>
      <c r="B6" s="235">
        <v>97.750799999999998</v>
      </c>
      <c r="C6" s="237">
        <v>97.500799999999998</v>
      </c>
      <c r="E6" s="238">
        <v>-0.125</v>
      </c>
      <c r="F6" s="238">
        <v>-0.125</v>
      </c>
      <c r="H6" s="239">
        <f>E6+B6</f>
        <v>97.625799999999998</v>
      </c>
      <c r="I6" s="239">
        <f>F6+C6</f>
        <v>97.375799999999998</v>
      </c>
      <c r="J6" s="241">
        <f>I6-H6</f>
        <v>-0.25</v>
      </c>
      <c r="L6" s="242"/>
      <c r="M6" s="263"/>
    </row>
    <row r="7" spans="1:19" ht="15.75" x14ac:dyDescent="0.25">
      <c r="A7" s="478">
        <v>6.125</v>
      </c>
      <c r="B7" s="235">
        <v>98.438299999999998</v>
      </c>
      <c r="C7" s="237">
        <v>98.188299999999998</v>
      </c>
      <c r="E7" s="238">
        <v>-0.125</v>
      </c>
      <c r="F7" s="238">
        <v>-0.125</v>
      </c>
      <c r="H7" s="239">
        <f t="shared" ref="H7:I42" si="0">E7+B7</f>
        <v>98.313299999999998</v>
      </c>
      <c r="I7" s="239">
        <f t="shared" si="0"/>
        <v>98.063299999999998</v>
      </c>
      <c r="J7" s="241">
        <f t="shared" ref="J7:J42" si="1">I7-H7</f>
        <v>-0.25</v>
      </c>
      <c r="L7" s="239">
        <f>H7-H6</f>
        <v>0.6875</v>
      </c>
      <c r="M7" s="241">
        <f>I7-I6</f>
        <v>0.6875</v>
      </c>
    </row>
    <row r="8" spans="1:19" ht="15.75" x14ac:dyDescent="0.25">
      <c r="A8" s="478">
        <v>6.25</v>
      </c>
      <c r="B8" s="235">
        <v>99.125799999999998</v>
      </c>
      <c r="C8" s="237">
        <v>98.875799999999998</v>
      </c>
      <c r="E8" s="238">
        <v>-0.125</v>
      </c>
      <c r="F8" s="238">
        <v>-0.125</v>
      </c>
      <c r="H8" s="239">
        <f t="shared" si="0"/>
        <v>99.000799999999998</v>
      </c>
      <c r="I8" s="239">
        <f t="shared" si="0"/>
        <v>98.750799999999998</v>
      </c>
      <c r="J8" s="241">
        <f t="shared" si="1"/>
        <v>-0.25</v>
      </c>
      <c r="L8" s="239">
        <f t="shared" ref="L8:M42" si="2">H8-H7</f>
        <v>0.6875</v>
      </c>
      <c r="M8" s="241">
        <f t="shared" si="2"/>
        <v>0.6875</v>
      </c>
    </row>
    <row r="9" spans="1:19" ht="15.75" x14ac:dyDescent="0.25">
      <c r="A9" s="478">
        <v>6.375</v>
      </c>
      <c r="B9" s="235">
        <v>99.750799999999998</v>
      </c>
      <c r="C9" s="237">
        <v>99.500799999999998</v>
      </c>
      <c r="E9" s="238">
        <v>-0.125</v>
      </c>
      <c r="F9" s="238">
        <v>-0.125</v>
      </c>
      <c r="H9" s="239">
        <f t="shared" si="0"/>
        <v>99.625799999999998</v>
      </c>
      <c r="I9" s="239">
        <f t="shared" si="0"/>
        <v>99.375799999999998</v>
      </c>
      <c r="J9" s="241">
        <f t="shared" si="1"/>
        <v>-0.25</v>
      </c>
      <c r="L9" s="239">
        <f t="shared" si="2"/>
        <v>0.625</v>
      </c>
      <c r="M9" s="241">
        <f t="shared" si="2"/>
        <v>0.625</v>
      </c>
    </row>
    <row r="10" spans="1:19" ht="15.75" x14ac:dyDescent="0.25">
      <c r="A10" s="478">
        <v>6.5</v>
      </c>
      <c r="B10" s="235">
        <v>100.3758</v>
      </c>
      <c r="C10" s="237">
        <v>100.1258</v>
      </c>
      <c r="E10" s="238">
        <v>-0.125</v>
      </c>
      <c r="F10" s="238">
        <v>-0.125</v>
      </c>
      <c r="H10" s="239">
        <f t="shared" si="0"/>
        <v>100.2508</v>
      </c>
      <c r="I10" s="239">
        <f t="shared" si="0"/>
        <v>100.0008</v>
      </c>
      <c r="J10" s="241">
        <f t="shared" si="1"/>
        <v>-0.25</v>
      </c>
      <c r="L10" s="239">
        <f t="shared" si="2"/>
        <v>0.625</v>
      </c>
      <c r="M10" s="241">
        <f t="shared" si="2"/>
        <v>0.625</v>
      </c>
    </row>
    <row r="11" spans="1:19" ht="15.75" x14ac:dyDescent="0.25">
      <c r="A11" s="478">
        <v>6.625</v>
      </c>
      <c r="B11" s="235">
        <v>100.9383</v>
      </c>
      <c r="C11" s="237">
        <v>100.6883</v>
      </c>
      <c r="E11" s="238">
        <v>-0.125</v>
      </c>
      <c r="F11" s="238">
        <v>-0.125</v>
      </c>
      <c r="H11" s="239">
        <f t="shared" si="0"/>
        <v>100.8133</v>
      </c>
      <c r="I11" s="239">
        <f t="shared" si="0"/>
        <v>100.5633</v>
      </c>
      <c r="J11" s="241">
        <f t="shared" si="1"/>
        <v>-0.25</v>
      </c>
      <c r="L11" s="239">
        <f t="shared" si="2"/>
        <v>0.5625</v>
      </c>
      <c r="M11" s="241">
        <f t="shared" si="2"/>
        <v>0.5625</v>
      </c>
    </row>
    <row r="12" spans="1:19" ht="15.75" x14ac:dyDescent="0.25">
      <c r="A12" s="478">
        <v>6.75</v>
      </c>
      <c r="B12" s="235">
        <v>101.5008</v>
      </c>
      <c r="C12" s="237">
        <v>101.2508</v>
      </c>
      <c r="E12" s="238">
        <v>-0.125</v>
      </c>
      <c r="F12" s="238">
        <v>-0.125</v>
      </c>
      <c r="H12" s="239">
        <f t="shared" si="0"/>
        <v>101.3758</v>
      </c>
      <c r="I12" s="239">
        <f t="shared" si="0"/>
        <v>101.1258</v>
      </c>
      <c r="J12" s="241">
        <f t="shared" si="1"/>
        <v>-0.25</v>
      </c>
      <c r="L12" s="239">
        <f t="shared" si="2"/>
        <v>0.5625</v>
      </c>
      <c r="M12" s="241">
        <f t="shared" si="2"/>
        <v>0.5625</v>
      </c>
    </row>
    <row r="13" spans="1:19" ht="15.75" x14ac:dyDescent="0.25">
      <c r="A13" s="478">
        <v>6.875</v>
      </c>
      <c r="B13" s="235">
        <v>102.0633</v>
      </c>
      <c r="C13" s="237">
        <v>101.8133</v>
      </c>
      <c r="E13" s="238">
        <v>-0.125</v>
      </c>
      <c r="F13" s="238">
        <v>-0.125</v>
      </c>
      <c r="H13" s="239">
        <f t="shared" si="0"/>
        <v>101.9383</v>
      </c>
      <c r="I13" s="239">
        <f t="shared" si="0"/>
        <v>101.6883</v>
      </c>
      <c r="J13" s="241">
        <f t="shared" si="1"/>
        <v>-0.25</v>
      </c>
      <c r="L13" s="239">
        <f t="shared" si="2"/>
        <v>0.5625</v>
      </c>
      <c r="M13" s="241">
        <f t="shared" si="2"/>
        <v>0.5625</v>
      </c>
    </row>
    <row r="14" spans="1:19" ht="15.75" x14ac:dyDescent="0.25">
      <c r="A14" s="478">
        <v>7</v>
      </c>
      <c r="B14" s="235">
        <v>102.5633</v>
      </c>
      <c r="C14" s="237">
        <v>102.3133</v>
      </c>
      <c r="E14" s="238">
        <v>-0.125</v>
      </c>
      <c r="F14" s="238">
        <v>-0.125</v>
      </c>
      <c r="H14" s="239">
        <f t="shared" si="0"/>
        <v>102.4383</v>
      </c>
      <c r="I14" s="239">
        <f t="shared" si="0"/>
        <v>102.1883</v>
      </c>
      <c r="J14" s="241">
        <f t="shared" si="1"/>
        <v>-0.25</v>
      </c>
      <c r="L14" s="239">
        <f t="shared" si="2"/>
        <v>0.5</v>
      </c>
      <c r="M14" s="241">
        <f t="shared" si="2"/>
        <v>0.5</v>
      </c>
    </row>
    <row r="15" spans="1:19" ht="15.75" x14ac:dyDescent="0.25">
      <c r="A15" s="478">
        <v>7.125</v>
      </c>
      <c r="B15" s="235">
        <v>103.0633</v>
      </c>
      <c r="C15" s="237">
        <v>102.8133</v>
      </c>
      <c r="E15" s="238">
        <v>-0.125</v>
      </c>
      <c r="F15" s="238">
        <v>-0.125</v>
      </c>
      <c r="H15" s="239">
        <f t="shared" si="0"/>
        <v>102.9383</v>
      </c>
      <c r="I15" s="239">
        <f t="shared" si="0"/>
        <v>102.6883</v>
      </c>
      <c r="J15" s="241">
        <f t="shared" si="1"/>
        <v>-0.25</v>
      </c>
      <c r="L15" s="239">
        <f t="shared" si="2"/>
        <v>0.5</v>
      </c>
      <c r="M15" s="241">
        <f t="shared" si="2"/>
        <v>0.5</v>
      </c>
    </row>
    <row r="16" spans="1:19" ht="15.75" x14ac:dyDescent="0.25">
      <c r="A16" s="478">
        <v>7.25</v>
      </c>
      <c r="B16" s="235">
        <v>103.5008</v>
      </c>
      <c r="C16" s="237">
        <v>103.2508</v>
      </c>
      <c r="E16" s="238">
        <v>-0.125</v>
      </c>
      <c r="F16" s="238">
        <v>-0.125</v>
      </c>
      <c r="H16" s="239">
        <f t="shared" si="0"/>
        <v>103.3758</v>
      </c>
      <c r="I16" s="239">
        <f t="shared" si="0"/>
        <v>103.1258</v>
      </c>
      <c r="J16" s="241">
        <f t="shared" si="1"/>
        <v>-0.25</v>
      </c>
      <c r="L16" s="239">
        <f t="shared" si="2"/>
        <v>0.4375</v>
      </c>
      <c r="M16" s="241">
        <f t="shared" si="2"/>
        <v>0.4375</v>
      </c>
    </row>
    <row r="17" spans="1:13" ht="15.75" x14ac:dyDescent="0.25">
      <c r="A17" s="478">
        <v>7.375</v>
      </c>
      <c r="B17" s="235">
        <v>103.9383</v>
      </c>
      <c r="C17" s="237">
        <v>103.6883</v>
      </c>
      <c r="E17" s="238">
        <v>-0.125</v>
      </c>
      <c r="F17" s="238">
        <v>-0.125</v>
      </c>
      <c r="H17" s="239">
        <f t="shared" si="0"/>
        <v>103.8133</v>
      </c>
      <c r="I17" s="239">
        <f t="shared" si="0"/>
        <v>103.5633</v>
      </c>
      <c r="J17" s="241">
        <f t="shared" si="1"/>
        <v>-0.25</v>
      </c>
      <c r="L17" s="239">
        <f t="shared" si="2"/>
        <v>0.4375</v>
      </c>
      <c r="M17" s="241">
        <f t="shared" si="2"/>
        <v>0.4375</v>
      </c>
    </row>
    <row r="18" spans="1:13" ht="15.75" x14ac:dyDescent="0.25">
      <c r="A18" s="478">
        <v>7.5</v>
      </c>
      <c r="B18" s="235">
        <v>104.3133</v>
      </c>
      <c r="C18" s="237">
        <v>104.0633</v>
      </c>
      <c r="E18" s="238">
        <v>-0.125</v>
      </c>
      <c r="F18" s="238">
        <v>-0.125</v>
      </c>
      <c r="H18" s="239">
        <f t="shared" si="0"/>
        <v>104.1883</v>
      </c>
      <c r="I18" s="239">
        <f t="shared" si="0"/>
        <v>103.9383</v>
      </c>
      <c r="J18" s="241">
        <f t="shared" si="1"/>
        <v>-0.25</v>
      </c>
      <c r="L18" s="239">
        <f t="shared" si="2"/>
        <v>0.375</v>
      </c>
      <c r="M18" s="241">
        <f t="shared" si="2"/>
        <v>0.375</v>
      </c>
    </row>
    <row r="19" spans="1:13" ht="15.75" x14ac:dyDescent="0.25">
      <c r="A19" s="478">
        <v>7.625</v>
      </c>
      <c r="B19" s="235">
        <v>104.6883</v>
      </c>
      <c r="C19" s="237">
        <v>104.4383</v>
      </c>
      <c r="E19" s="238">
        <v>-0.125</v>
      </c>
      <c r="F19" s="238">
        <v>-0.125</v>
      </c>
      <c r="H19" s="239">
        <f t="shared" si="0"/>
        <v>104.5633</v>
      </c>
      <c r="I19" s="239">
        <f t="shared" si="0"/>
        <v>104.3133</v>
      </c>
      <c r="J19" s="241">
        <f t="shared" si="1"/>
        <v>-0.25</v>
      </c>
      <c r="L19" s="239">
        <f t="shared" si="2"/>
        <v>0.375</v>
      </c>
      <c r="M19" s="241">
        <f t="shared" si="2"/>
        <v>0.375</v>
      </c>
    </row>
    <row r="20" spans="1:13" ht="15.75" x14ac:dyDescent="0.25">
      <c r="A20" s="478">
        <v>7.75</v>
      </c>
      <c r="B20" s="235">
        <v>105.0633</v>
      </c>
      <c r="C20" s="237">
        <v>104.8133</v>
      </c>
      <c r="E20" s="238">
        <v>-0.125</v>
      </c>
      <c r="F20" s="238">
        <v>-0.125</v>
      </c>
      <c r="H20" s="239">
        <f t="shared" si="0"/>
        <v>104.9383</v>
      </c>
      <c r="I20" s="239">
        <f t="shared" si="0"/>
        <v>104.6883</v>
      </c>
      <c r="J20" s="241">
        <f t="shared" si="1"/>
        <v>-0.25</v>
      </c>
      <c r="L20" s="239">
        <f t="shared" si="2"/>
        <v>0.375</v>
      </c>
      <c r="M20" s="241">
        <f t="shared" si="2"/>
        <v>0.375</v>
      </c>
    </row>
    <row r="21" spans="1:13" ht="15.75" x14ac:dyDescent="0.25">
      <c r="A21" s="478">
        <v>7.875</v>
      </c>
      <c r="B21" s="235">
        <v>105.3758</v>
      </c>
      <c r="C21" s="237">
        <v>105.1258</v>
      </c>
      <c r="E21" s="238">
        <v>-0.125</v>
      </c>
      <c r="F21" s="238">
        <v>-0.125</v>
      </c>
      <c r="H21" s="239">
        <f t="shared" si="0"/>
        <v>105.2508</v>
      </c>
      <c r="I21" s="239">
        <f t="shared" si="0"/>
        <v>105.0008</v>
      </c>
      <c r="J21" s="241">
        <f t="shared" si="1"/>
        <v>-0.25</v>
      </c>
      <c r="L21" s="239">
        <f t="shared" si="2"/>
        <v>0.3125</v>
      </c>
      <c r="M21" s="241">
        <f t="shared" si="2"/>
        <v>0.3125</v>
      </c>
    </row>
    <row r="22" spans="1:13" ht="15.75" x14ac:dyDescent="0.25">
      <c r="A22" s="478">
        <v>8</v>
      </c>
      <c r="B22" s="235">
        <v>105.6883</v>
      </c>
      <c r="C22" s="237">
        <v>105.4383</v>
      </c>
      <c r="E22" s="238">
        <v>-0.125</v>
      </c>
      <c r="F22" s="238">
        <v>-0.125</v>
      </c>
      <c r="H22" s="239">
        <f t="shared" si="0"/>
        <v>105.5633</v>
      </c>
      <c r="I22" s="239">
        <f t="shared" si="0"/>
        <v>105.3133</v>
      </c>
      <c r="J22" s="241">
        <f t="shared" si="1"/>
        <v>-0.25</v>
      </c>
      <c r="L22" s="239">
        <f t="shared" si="2"/>
        <v>0.3125</v>
      </c>
      <c r="M22" s="241">
        <f t="shared" si="2"/>
        <v>0.3125</v>
      </c>
    </row>
    <row r="23" spans="1:13" ht="15.75" x14ac:dyDescent="0.25">
      <c r="A23" s="478">
        <v>8.125</v>
      </c>
      <c r="B23" s="235">
        <v>105.9696</v>
      </c>
      <c r="C23" s="237">
        <v>105.7196</v>
      </c>
      <c r="E23" s="238">
        <v>-0.125</v>
      </c>
      <c r="F23" s="238">
        <v>-0.125</v>
      </c>
      <c r="H23" s="239">
        <f t="shared" si="0"/>
        <v>105.8446</v>
      </c>
      <c r="I23" s="239">
        <f t="shared" si="0"/>
        <v>105.5946</v>
      </c>
      <c r="J23" s="241">
        <f t="shared" si="1"/>
        <v>-0.25</v>
      </c>
      <c r="L23" s="239">
        <f t="shared" si="2"/>
        <v>0.28130000000000166</v>
      </c>
      <c r="M23" s="241">
        <f t="shared" si="2"/>
        <v>0.28130000000000166</v>
      </c>
    </row>
    <row r="24" spans="1:13" ht="15.75" x14ac:dyDescent="0.25">
      <c r="A24" s="478">
        <v>8.25</v>
      </c>
      <c r="B24" s="235">
        <v>106.2508</v>
      </c>
      <c r="C24" s="237">
        <v>106.0008</v>
      </c>
      <c r="E24" s="238">
        <v>-0.125</v>
      </c>
      <c r="F24" s="238">
        <v>-0.125</v>
      </c>
      <c r="H24" s="239">
        <f t="shared" si="0"/>
        <v>106.1258</v>
      </c>
      <c r="I24" s="239">
        <f t="shared" si="0"/>
        <v>105.8758</v>
      </c>
      <c r="J24" s="241">
        <f t="shared" si="1"/>
        <v>-0.25</v>
      </c>
      <c r="L24" s="239">
        <f t="shared" si="2"/>
        <v>0.28119999999999834</v>
      </c>
      <c r="M24" s="241">
        <f t="shared" si="2"/>
        <v>0.28119999999999834</v>
      </c>
    </row>
    <row r="25" spans="1:13" ht="15.75" x14ac:dyDescent="0.25">
      <c r="A25" s="478">
        <v>8.375</v>
      </c>
      <c r="B25" s="235">
        <v>106.5008</v>
      </c>
      <c r="C25" s="237">
        <v>106.2508</v>
      </c>
      <c r="E25" s="238">
        <v>-0.125</v>
      </c>
      <c r="F25" s="238">
        <v>-0.125</v>
      </c>
      <c r="H25" s="239">
        <f t="shared" si="0"/>
        <v>106.3758</v>
      </c>
      <c r="I25" s="239">
        <f t="shared" si="0"/>
        <v>106.1258</v>
      </c>
      <c r="J25" s="241">
        <f t="shared" si="1"/>
        <v>-0.25</v>
      </c>
      <c r="L25" s="239">
        <f t="shared" si="2"/>
        <v>0.25</v>
      </c>
      <c r="M25" s="241">
        <f t="shared" si="2"/>
        <v>0.25</v>
      </c>
    </row>
    <row r="26" spans="1:13" ht="15.75" x14ac:dyDescent="0.25">
      <c r="A26" s="478">
        <v>8.5</v>
      </c>
      <c r="B26" s="235">
        <v>106.7508</v>
      </c>
      <c r="C26" s="237">
        <v>106.5008</v>
      </c>
      <c r="E26" s="238">
        <v>-0.125</v>
      </c>
      <c r="F26" s="238">
        <v>-0.125</v>
      </c>
      <c r="H26" s="239">
        <f t="shared" si="0"/>
        <v>106.6258</v>
      </c>
      <c r="I26" s="239">
        <f t="shared" si="0"/>
        <v>106.3758</v>
      </c>
      <c r="J26" s="241">
        <f t="shared" si="1"/>
        <v>-0.25</v>
      </c>
      <c r="L26" s="239">
        <f t="shared" si="2"/>
        <v>0.25</v>
      </c>
      <c r="M26" s="241">
        <f t="shared" si="2"/>
        <v>0.25</v>
      </c>
    </row>
    <row r="27" spans="1:13" ht="15.75" x14ac:dyDescent="0.25">
      <c r="A27" s="478">
        <v>8.625</v>
      </c>
      <c r="B27" s="235">
        <v>107.0008</v>
      </c>
      <c r="C27" s="237">
        <v>106.7508</v>
      </c>
      <c r="E27" s="238">
        <v>-0.125</v>
      </c>
      <c r="F27" s="238">
        <v>-0.125</v>
      </c>
      <c r="H27" s="239">
        <f t="shared" si="0"/>
        <v>106.8758</v>
      </c>
      <c r="I27" s="239">
        <f t="shared" si="0"/>
        <v>106.6258</v>
      </c>
      <c r="J27" s="241">
        <f t="shared" si="1"/>
        <v>-0.25</v>
      </c>
      <c r="L27" s="239">
        <f t="shared" si="2"/>
        <v>0.25</v>
      </c>
      <c r="M27" s="241">
        <f t="shared" si="2"/>
        <v>0.25</v>
      </c>
    </row>
    <row r="28" spans="1:13" ht="15.75" x14ac:dyDescent="0.25">
      <c r="A28" s="478">
        <v>8.75</v>
      </c>
      <c r="B28" s="235">
        <v>107.2508</v>
      </c>
      <c r="C28" s="237">
        <v>107.0008</v>
      </c>
      <c r="E28" s="238">
        <v>-0.125</v>
      </c>
      <c r="F28" s="238">
        <v>-0.125</v>
      </c>
      <c r="H28" s="239">
        <f t="shared" si="0"/>
        <v>107.1258</v>
      </c>
      <c r="I28" s="239">
        <f t="shared" si="0"/>
        <v>106.8758</v>
      </c>
      <c r="J28" s="241">
        <f t="shared" si="1"/>
        <v>-0.25</v>
      </c>
      <c r="L28" s="239">
        <f t="shared" si="2"/>
        <v>0.25</v>
      </c>
      <c r="M28" s="241">
        <f t="shared" si="2"/>
        <v>0.25</v>
      </c>
    </row>
    <row r="29" spans="1:13" ht="15.75" x14ac:dyDescent="0.25">
      <c r="A29" s="478">
        <v>8.875</v>
      </c>
      <c r="B29" s="235">
        <v>107.5008</v>
      </c>
      <c r="C29" s="237">
        <v>107.2508</v>
      </c>
      <c r="E29" s="238">
        <v>-0.125</v>
      </c>
      <c r="F29" s="238">
        <v>-0.125</v>
      </c>
      <c r="H29" s="239">
        <f t="shared" si="0"/>
        <v>107.3758</v>
      </c>
      <c r="I29" s="239">
        <f t="shared" si="0"/>
        <v>107.1258</v>
      </c>
      <c r="J29" s="241">
        <f t="shared" si="1"/>
        <v>-0.25</v>
      </c>
      <c r="L29" s="239">
        <f t="shared" si="2"/>
        <v>0.25</v>
      </c>
      <c r="M29" s="241">
        <f t="shared" si="2"/>
        <v>0.25</v>
      </c>
    </row>
    <row r="30" spans="1:13" ht="15.75" x14ac:dyDescent="0.25">
      <c r="A30" s="478">
        <v>9</v>
      </c>
      <c r="B30" s="235">
        <v>107.7508</v>
      </c>
      <c r="C30" s="237">
        <v>107.5008</v>
      </c>
      <c r="E30" s="238">
        <v>-0.125</v>
      </c>
      <c r="F30" s="238">
        <v>-0.125</v>
      </c>
      <c r="H30" s="239">
        <f t="shared" si="0"/>
        <v>107.6258</v>
      </c>
      <c r="I30" s="239">
        <f t="shared" si="0"/>
        <v>107.3758</v>
      </c>
      <c r="J30" s="241">
        <f t="shared" si="1"/>
        <v>-0.25</v>
      </c>
      <c r="L30" s="239">
        <f t="shared" si="2"/>
        <v>0.25</v>
      </c>
      <c r="M30" s="241">
        <f t="shared" si="2"/>
        <v>0.25</v>
      </c>
    </row>
    <row r="31" spans="1:13" ht="15.75" x14ac:dyDescent="0.25">
      <c r="A31" s="478">
        <v>9.125</v>
      </c>
      <c r="B31" s="235">
        <v>108.0008</v>
      </c>
      <c r="C31" s="237">
        <v>107.7508</v>
      </c>
      <c r="E31" s="238">
        <v>-0.125</v>
      </c>
      <c r="F31" s="238">
        <v>-0.125</v>
      </c>
      <c r="H31" s="239">
        <f t="shared" si="0"/>
        <v>107.8758</v>
      </c>
      <c r="I31" s="239">
        <f t="shared" si="0"/>
        <v>107.6258</v>
      </c>
      <c r="J31" s="241">
        <f t="shared" si="1"/>
        <v>-0.25</v>
      </c>
      <c r="L31" s="239">
        <f t="shared" si="2"/>
        <v>0.25</v>
      </c>
      <c r="M31" s="241">
        <f t="shared" si="2"/>
        <v>0.25</v>
      </c>
    </row>
    <row r="32" spans="1:13" ht="15.75" x14ac:dyDescent="0.25">
      <c r="A32" s="478">
        <v>9.25</v>
      </c>
      <c r="B32" s="235">
        <v>108.2508</v>
      </c>
      <c r="C32" s="237">
        <v>108.0008</v>
      </c>
      <c r="E32" s="238">
        <v>-0.125</v>
      </c>
      <c r="F32" s="238">
        <v>-0.125</v>
      </c>
      <c r="H32" s="239">
        <f t="shared" si="0"/>
        <v>108.1258</v>
      </c>
      <c r="I32" s="239">
        <f t="shared" si="0"/>
        <v>107.8758</v>
      </c>
      <c r="J32" s="241">
        <f t="shared" si="1"/>
        <v>-0.25</v>
      </c>
      <c r="L32" s="239">
        <f t="shared" si="2"/>
        <v>0.25</v>
      </c>
      <c r="M32" s="241">
        <f t="shared" si="2"/>
        <v>0.25</v>
      </c>
    </row>
    <row r="33" spans="1:13" ht="15.75" x14ac:dyDescent="0.25">
      <c r="A33" s="478">
        <v>9.375</v>
      </c>
      <c r="B33" s="235">
        <v>108.5008</v>
      </c>
      <c r="C33" s="237">
        <v>108.2508</v>
      </c>
      <c r="E33" s="238">
        <v>-0.125</v>
      </c>
      <c r="F33" s="238">
        <v>-0.125</v>
      </c>
      <c r="H33" s="239">
        <f t="shared" si="0"/>
        <v>108.3758</v>
      </c>
      <c r="I33" s="239">
        <f t="shared" si="0"/>
        <v>108.1258</v>
      </c>
      <c r="J33" s="241">
        <f t="shared" si="1"/>
        <v>-0.25</v>
      </c>
      <c r="L33" s="239">
        <f t="shared" si="2"/>
        <v>0.25</v>
      </c>
      <c r="M33" s="241">
        <f t="shared" si="2"/>
        <v>0.25</v>
      </c>
    </row>
    <row r="34" spans="1:13" ht="15.75" x14ac:dyDescent="0.25">
      <c r="A34" s="478">
        <v>9.5</v>
      </c>
      <c r="B34" s="235">
        <v>108.7508</v>
      </c>
      <c r="C34" s="237">
        <v>108.5008</v>
      </c>
      <c r="E34" s="238">
        <v>-0.125</v>
      </c>
      <c r="F34" s="238">
        <v>-0.125</v>
      </c>
      <c r="H34" s="239">
        <f t="shared" si="0"/>
        <v>108.6258</v>
      </c>
      <c r="I34" s="239">
        <f t="shared" si="0"/>
        <v>108.3758</v>
      </c>
      <c r="J34" s="241">
        <f t="shared" si="1"/>
        <v>-0.25</v>
      </c>
      <c r="L34" s="239">
        <f t="shared" si="2"/>
        <v>0.25</v>
      </c>
      <c r="M34" s="241">
        <f t="shared" si="2"/>
        <v>0.25</v>
      </c>
    </row>
    <row r="35" spans="1:13" ht="15.75" x14ac:dyDescent="0.25">
      <c r="A35" s="478">
        <v>9.625</v>
      </c>
      <c r="B35" s="235">
        <v>109.0008</v>
      </c>
      <c r="C35" s="237">
        <v>108.7508</v>
      </c>
      <c r="E35" s="238">
        <v>-0.125</v>
      </c>
      <c r="F35" s="238">
        <v>-0.125</v>
      </c>
      <c r="H35" s="239">
        <f t="shared" si="0"/>
        <v>108.8758</v>
      </c>
      <c r="I35" s="239">
        <f t="shared" si="0"/>
        <v>108.6258</v>
      </c>
      <c r="J35" s="241">
        <f t="shared" si="1"/>
        <v>-0.25</v>
      </c>
      <c r="L35" s="239">
        <f t="shared" si="2"/>
        <v>0.25</v>
      </c>
      <c r="M35" s="241">
        <f t="shared" si="2"/>
        <v>0.25</v>
      </c>
    </row>
    <row r="36" spans="1:13" ht="15.75" x14ac:dyDescent="0.25">
      <c r="A36" s="478">
        <v>9.75</v>
      </c>
      <c r="B36" s="235">
        <v>109.2508</v>
      </c>
      <c r="C36" s="237">
        <v>109.0008</v>
      </c>
      <c r="E36" s="238">
        <v>-0.125</v>
      </c>
      <c r="F36" s="238">
        <v>-0.125</v>
      </c>
      <c r="H36" s="239">
        <f t="shared" si="0"/>
        <v>109.1258</v>
      </c>
      <c r="I36" s="239">
        <f t="shared" si="0"/>
        <v>108.8758</v>
      </c>
      <c r="J36" s="241">
        <f t="shared" si="1"/>
        <v>-0.25</v>
      </c>
      <c r="L36" s="239">
        <f t="shared" si="2"/>
        <v>0.25</v>
      </c>
      <c r="M36" s="241">
        <f t="shared" si="2"/>
        <v>0.25</v>
      </c>
    </row>
    <row r="37" spans="1:13" ht="15.75" x14ac:dyDescent="0.25">
      <c r="A37" s="478">
        <v>9.875</v>
      </c>
      <c r="B37" s="235">
        <v>109.5008</v>
      </c>
      <c r="C37" s="237">
        <v>109.2508</v>
      </c>
      <c r="E37" s="238">
        <v>-0.125</v>
      </c>
      <c r="F37" s="238">
        <v>-0.125</v>
      </c>
      <c r="H37" s="239">
        <f t="shared" si="0"/>
        <v>109.3758</v>
      </c>
      <c r="I37" s="239">
        <f t="shared" si="0"/>
        <v>109.1258</v>
      </c>
      <c r="J37" s="241">
        <f t="shared" si="1"/>
        <v>-0.25</v>
      </c>
      <c r="L37" s="239">
        <f t="shared" si="2"/>
        <v>0.25</v>
      </c>
      <c r="M37" s="241">
        <f t="shared" si="2"/>
        <v>0.25</v>
      </c>
    </row>
    <row r="38" spans="1:13" ht="15.75" x14ac:dyDescent="0.25">
      <c r="A38" s="478">
        <v>10</v>
      </c>
      <c r="B38" s="235">
        <v>109.7508</v>
      </c>
      <c r="C38" s="237">
        <v>109.5008</v>
      </c>
      <c r="E38" s="238">
        <v>-0.125</v>
      </c>
      <c r="F38" s="238">
        <v>-0.125</v>
      </c>
      <c r="H38" s="239">
        <f t="shared" si="0"/>
        <v>109.6258</v>
      </c>
      <c r="I38" s="239">
        <f t="shared" si="0"/>
        <v>109.3758</v>
      </c>
      <c r="J38" s="241">
        <f t="shared" si="1"/>
        <v>-0.25</v>
      </c>
      <c r="L38" s="239">
        <f t="shared" si="2"/>
        <v>0.25</v>
      </c>
      <c r="M38" s="241">
        <f t="shared" si="2"/>
        <v>0.25</v>
      </c>
    </row>
    <row r="39" spans="1:13" ht="15.75" x14ac:dyDescent="0.25">
      <c r="A39" s="478">
        <v>10.125</v>
      </c>
      <c r="B39" s="235">
        <v>110.0008</v>
      </c>
      <c r="C39" s="237">
        <v>109.7508</v>
      </c>
      <c r="E39" s="238">
        <v>-0.125</v>
      </c>
      <c r="F39" s="238">
        <v>-0.125</v>
      </c>
      <c r="H39" s="239">
        <f t="shared" si="0"/>
        <v>109.8758</v>
      </c>
      <c r="I39" s="239">
        <f t="shared" si="0"/>
        <v>109.6258</v>
      </c>
      <c r="J39" s="241">
        <f t="shared" si="1"/>
        <v>-0.25</v>
      </c>
      <c r="L39" s="239">
        <f t="shared" si="2"/>
        <v>0.25</v>
      </c>
      <c r="M39" s="241">
        <f t="shared" si="2"/>
        <v>0.25</v>
      </c>
    </row>
    <row r="40" spans="1:13" ht="15.75" x14ac:dyDescent="0.25">
      <c r="A40" s="478">
        <v>10.25</v>
      </c>
      <c r="B40" s="235">
        <v>110.2508</v>
      </c>
      <c r="C40" s="237">
        <v>110.0008</v>
      </c>
      <c r="E40" s="238">
        <v>-0.125</v>
      </c>
      <c r="F40" s="238">
        <v>-0.125</v>
      </c>
      <c r="H40" s="239">
        <f t="shared" si="0"/>
        <v>110.1258</v>
      </c>
      <c r="I40" s="239">
        <f t="shared" si="0"/>
        <v>109.8758</v>
      </c>
      <c r="J40" s="241">
        <f t="shared" si="1"/>
        <v>-0.25</v>
      </c>
      <c r="L40" s="239">
        <f t="shared" si="2"/>
        <v>0.25</v>
      </c>
      <c r="M40" s="241">
        <f t="shared" si="2"/>
        <v>0.25</v>
      </c>
    </row>
    <row r="41" spans="1:13" ht="15.75" x14ac:dyDescent="0.25">
      <c r="A41" s="478">
        <v>10.375</v>
      </c>
      <c r="B41" s="235">
        <v>110.5008</v>
      </c>
      <c r="C41" s="237">
        <v>110.2508</v>
      </c>
      <c r="E41" s="238">
        <v>-0.125</v>
      </c>
      <c r="F41" s="238">
        <v>-0.125</v>
      </c>
      <c r="H41" s="239">
        <f t="shared" si="0"/>
        <v>110.3758</v>
      </c>
      <c r="I41" s="239">
        <f t="shared" si="0"/>
        <v>110.1258</v>
      </c>
      <c r="J41" s="241">
        <f t="shared" si="1"/>
        <v>-0.25</v>
      </c>
      <c r="L41" s="239">
        <f t="shared" si="2"/>
        <v>0.25</v>
      </c>
      <c r="M41" s="241">
        <f t="shared" si="2"/>
        <v>0.25</v>
      </c>
    </row>
    <row r="42" spans="1:13" ht="15.75" x14ac:dyDescent="0.25">
      <c r="A42" s="478">
        <v>10.5</v>
      </c>
      <c r="B42" s="235">
        <v>110.7508</v>
      </c>
      <c r="C42" s="237">
        <v>110.5008</v>
      </c>
      <c r="E42" s="238">
        <v>-0.125</v>
      </c>
      <c r="F42" s="238">
        <v>-0.125</v>
      </c>
      <c r="H42" s="239">
        <f t="shared" si="0"/>
        <v>110.6258</v>
      </c>
      <c r="I42" s="239">
        <f t="shared" si="0"/>
        <v>110.3758</v>
      </c>
      <c r="J42" s="241">
        <f t="shared" si="1"/>
        <v>-0.25</v>
      </c>
      <c r="L42" s="239">
        <f t="shared" si="2"/>
        <v>0.25</v>
      </c>
      <c r="M42" s="241">
        <f t="shared" si="2"/>
        <v>0.25</v>
      </c>
    </row>
    <row r="43" spans="1:13" ht="15.75" x14ac:dyDescent="0.25">
      <c r="A43" s="480"/>
      <c r="B43" s="236"/>
      <c r="C43" s="236"/>
      <c r="E43" s="481"/>
      <c r="F43" s="481"/>
      <c r="H43" s="240"/>
      <c r="I43" s="240"/>
      <c r="J43" s="240"/>
      <c r="L43" s="240"/>
      <c r="M43" s="240"/>
    </row>
    <row r="44" spans="1:13" ht="15.75" x14ac:dyDescent="0.25">
      <c r="A44" s="480"/>
      <c r="B44" s="236"/>
      <c r="C44" s="236"/>
      <c r="E44" s="481"/>
      <c r="F44" s="481"/>
      <c r="H44" s="240"/>
      <c r="I44" s="240"/>
      <c r="J44" s="240"/>
      <c r="L44" s="240"/>
      <c r="M44" s="24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DCF6-856C-4143-A155-86DE3EA6BB0B}">
  <sheetPr published="0" codeName="Sheet12">
    <tabColor theme="4"/>
    <pageSetUpPr fitToPage="1"/>
  </sheetPr>
  <dimension ref="B1:Y57"/>
  <sheetViews>
    <sheetView zoomScale="70" zoomScaleNormal="70" workbookViewId="0">
      <selection activeCell="AD26" sqref="AD26"/>
    </sheetView>
  </sheetViews>
  <sheetFormatPr defaultColWidth="8.85546875" defaultRowHeight="15" x14ac:dyDescent="0.25"/>
  <cols>
    <col min="1" max="1" width="2.5703125" customWidth="1"/>
    <col min="2" max="2" width="21.7109375" style="251" customWidth="1"/>
    <col min="3" max="3" width="16.7109375" style="251" customWidth="1"/>
    <col min="4" max="4" width="19.85546875" style="251" customWidth="1"/>
    <col min="5" max="5" width="12.28515625" customWidth="1"/>
    <col min="9" max="9" width="24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252"/>
      <c r="D1" s="252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2:24" ht="14.45" customHeight="1" x14ac:dyDescent="0.25">
      <c r="B2" s="254" t="s">
        <v>117</v>
      </c>
      <c r="C2" s="255"/>
      <c r="D2" s="255"/>
      <c r="E2" s="256"/>
      <c r="F2" s="257" t="s">
        <v>311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6"/>
      <c r="R2" s="228"/>
      <c r="S2" s="228"/>
      <c r="T2" s="228"/>
      <c r="U2" s="228"/>
      <c r="V2" s="228"/>
      <c r="W2" s="228"/>
      <c r="X2" s="243"/>
    </row>
    <row r="3" spans="2:24" ht="15" customHeight="1" x14ac:dyDescent="0.25">
      <c r="B3" s="258"/>
      <c r="C3" s="259"/>
      <c r="D3" s="259"/>
      <c r="E3" s="260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X3" s="263"/>
    </row>
    <row r="4" spans="2:24" ht="14.45" customHeight="1" x14ac:dyDescent="0.25">
      <c r="B4" s="264" t="s">
        <v>119</v>
      </c>
      <c r="C4" s="265"/>
      <c r="D4" s="664" t="str">
        <f>TEXT(Control!$B$1,"MM/DD/YYYY")&amp;" "&amp;Control!B2</f>
        <v>03/13/2025 A</v>
      </c>
      <c r="E4" s="260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2"/>
      <c r="X4" s="263"/>
    </row>
    <row r="5" spans="2:24" ht="15" customHeight="1" x14ac:dyDescent="0.25">
      <c r="B5" s="267" t="s">
        <v>120</v>
      </c>
      <c r="C5" s="268"/>
      <c r="D5" s="269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271"/>
      <c r="T5" s="271"/>
      <c r="U5" s="271"/>
      <c r="V5" s="271"/>
      <c r="W5" s="271"/>
      <c r="X5" s="272"/>
    </row>
    <row r="6" spans="2:24" ht="15.75" x14ac:dyDescent="0.25">
      <c r="B6" s="22" t="s">
        <v>4</v>
      </c>
      <c r="C6" s="273" t="s">
        <v>5</v>
      </c>
      <c r="D6" s="273" t="s">
        <v>312</v>
      </c>
      <c r="E6" s="262"/>
      <c r="F6" s="274" t="s">
        <v>123</v>
      </c>
      <c r="G6" s="274"/>
      <c r="H6" s="275"/>
      <c r="I6" s="275"/>
      <c r="J6" s="302" t="s">
        <v>124</v>
      </c>
      <c r="K6" s="750">
        <v>0.55000000000000004</v>
      </c>
      <c r="L6" s="750">
        <v>0.6</v>
      </c>
      <c r="M6" s="750">
        <v>0.65</v>
      </c>
      <c r="N6" s="750">
        <v>0.70000000000000018</v>
      </c>
      <c r="O6" s="750">
        <v>0.75000000000000022</v>
      </c>
      <c r="P6" s="750">
        <v>0.80000000000000027</v>
      </c>
      <c r="Q6" s="276">
        <v>0.85</v>
      </c>
      <c r="R6" s="277"/>
      <c r="S6" s="277"/>
      <c r="T6" s="277"/>
      <c r="U6" s="277"/>
      <c r="V6" s="277"/>
      <c r="W6" s="277"/>
      <c r="X6" s="278"/>
    </row>
    <row r="7" spans="2:24" ht="15.6" customHeight="1" x14ac:dyDescent="0.25">
      <c r="B7" s="279">
        <f>'DSCR Multi and MU Pricer'!A6-0.001</f>
        <v>6.3739999999999997</v>
      </c>
      <c r="C7" s="751">
        <f>'DSCR Multi and MU Pricer'!H6</f>
        <v>98.468999999999994</v>
      </c>
      <c r="D7" s="752">
        <f>'DSCR Multi and MU Pricer'!I6</f>
        <v>97.968999999999994</v>
      </c>
      <c r="E7" s="281"/>
      <c r="F7" s="753" t="s">
        <v>125</v>
      </c>
      <c r="G7" s="754"/>
      <c r="H7" s="755" t="s">
        <v>126</v>
      </c>
      <c r="I7" s="756"/>
      <c r="J7" s="757">
        <v>0.875</v>
      </c>
      <c r="K7" s="757">
        <v>0.875</v>
      </c>
      <c r="L7" s="757">
        <v>0.875</v>
      </c>
      <c r="M7" s="757">
        <v>0.875</v>
      </c>
      <c r="N7" s="757">
        <v>0.625</v>
      </c>
      <c r="O7" s="757">
        <v>0</v>
      </c>
      <c r="P7" s="758" t="s">
        <v>18</v>
      </c>
      <c r="Q7" s="758" t="s">
        <v>18</v>
      </c>
      <c r="R7" s="271" t="s">
        <v>127</v>
      </c>
      <c r="S7" s="271"/>
      <c r="T7" s="271"/>
      <c r="U7" s="271"/>
      <c r="V7" s="271"/>
      <c r="W7" s="271"/>
      <c r="X7" s="272"/>
    </row>
    <row r="8" spans="2:24" ht="15.75" x14ac:dyDescent="0.25">
      <c r="B8" s="279">
        <f>'DSCR Multi and MU Pricer'!A7-0.001</f>
        <v>6.4989999999999997</v>
      </c>
      <c r="C8" s="751">
        <f>'DSCR Multi and MU Pricer'!H7</f>
        <v>99.000249999999994</v>
      </c>
      <c r="D8" s="752">
        <f>'DSCR Multi and MU Pricer'!I7</f>
        <v>98.500249999999994</v>
      </c>
      <c r="E8" s="291"/>
      <c r="F8" s="759"/>
      <c r="G8" s="760"/>
      <c r="H8" s="755" t="s">
        <v>21</v>
      </c>
      <c r="I8" s="756"/>
      <c r="J8" s="757">
        <v>0.875</v>
      </c>
      <c r="K8" s="757">
        <v>0.875</v>
      </c>
      <c r="L8" s="757">
        <v>0.75</v>
      </c>
      <c r="M8" s="757">
        <v>0.75</v>
      </c>
      <c r="N8" s="757">
        <v>0.25</v>
      </c>
      <c r="O8" s="757">
        <v>-0.25</v>
      </c>
      <c r="P8" s="758" t="s">
        <v>18</v>
      </c>
      <c r="Q8" s="758" t="s">
        <v>18</v>
      </c>
      <c r="R8" s="271" t="s">
        <v>48</v>
      </c>
      <c r="S8" s="271"/>
      <c r="T8" s="271"/>
      <c r="U8" s="271"/>
      <c r="V8" s="271"/>
      <c r="W8" s="271"/>
      <c r="X8" s="272"/>
    </row>
    <row r="9" spans="2:24" ht="15.6" customHeight="1" x14ac:dyDescent="0.25">
      <c r="B9" s="279">
        <f>'DSCR Multi and MU Pricer'!A8-0.001</f>
        <v>6.6239999999999997</v>
      </c>
      <c r="C9" s="751">
        <f>'DSCR Multi and MU Pricer'!H8</f>
        <v>99.531499999999994</v>
      </c>
      <c r="D9" s="752">
        <f>'DSCR Multi and MU Pricer'!I8</f>
        <v>99.031499999999994</v>
      </c>
      <c r="E9" s="291"/>
      <c r="F9" s="759"/>
      <c r="G9" s="760"/>
      <c r="H9" s="755" t="s">
        <v>23</v>
      </c>
      <c r="I9" s="756"/>
      <c r="J9" s="757">
        <v>0.75</v>
      </c>
      <c r="K9" s="757">
        <v>0.75</v>
      </c>
      <c r="L9" s="757">
        <v>0.625</v>
      </c>
      <c r="M9" s="757">
        <v>0.5</v>
      </c>
      <c r="N9" s="757">
        <v>0</v>
      </c>
      <c r="O9" s="757">
        <v>-0.75</v>
      </c>
      <c r="P9" s="758" t="s">
        <v>18</v>
      </c>
      <c r="Q9" s="758" t="s">
        <v>18</v>
      </c>
      <c r="R9" s="271" t="s">
        <v>128</v>
      </c>
      <c r="S9" s="271"/>
      <c r="T9" s="271"/>
      <c r="U9" s="271"/>
      <c r="V9" s="271"/>
      <c r="W9" s="271"/>
      <c r="X9" s="272"/>
    </row>
    <row r="10" spans="2:24" ht="15.75" x14ac:dyDescent="0.25">
      <c r="B10" s="279">
        <f>'DSCR Multi and MU Pricer'!A9-0.001</f>
        <v>6.7489999999999997</v>
      </c>
      <c r="C10" s="751">
        <f>'DSCR Multi and MU Pricer'!H9</f>
        <v>100.06274999999999</v>
      </c>
      <c r="D10" s="752">
        <f>'DSCR Multi and MU Pricer'!I9</f>
        <v>99.562749999999994</v>
      </c>
      <c r="E10" s="291"/>
      <c r="F10" s="759"/>
      <c r="G10" s="760"/>
      <c r="H10" s="761" t="s">
        <v>25</v>
      </c>
      <c r="I10" s="762"/>
      <c r="J10" s="757">
        <v>0.125</v>
      </c>
      <c r="K10" s="757">
        <v>0</v>
      </c>
      <c r="L10" s="757">
        <v>-0.375</v>
      </c>
      <c r="M10" s="757">
        <v>-0.625</v>
      </c>
      <c r="N10" s="757">
        <v>-1</v>
      </c>
      <c r="O10" s="757">
        <v>-1.375</v>
      </c>
      <c r="P10" s="758" t="s">
        <v>18</v>
      </c>
      <c r="Q10" s="758" t="s">
        <v>18</v>
      </c>
      <c r="R10" s="271" t="s">
        <v>129</v>
      </c>
      <c r="S10" s="271"/>
      <c r="T10" s="271"/>
      <c r="U10" s="271"/>
      <c r="V10" s="271"/>
      <c r="W10" s="271"/>
      <c r="X10" s="272"/>
    </row>
    <row r="11" spans="2:24" ht="15.75" x14ac:dyDescent="0.25">
      <c r="B11" s="279">
        <f>'DSCR Multi and MU Pricer'!A10-0.001</f>
        <v>6.8739999999999997</v>
      </c>
      <c r="C11" s="751">
        <f>'DSCR Multi and MU Pricer'!H10</f>
        <v>100.59399999999999</v>
      </c>
      <c r="D11" s="752">
        <f>'DSCR Multi and MU Pricer'!I10</f>
        <v>100.09399999999999</v>
      </c>
      <c r="E11" s="281"/>
      <c r="F11" s="759"/>
      <c r="G11" s="760"/>
      <c r="H11" s="755" t="s">
        <v>27</v>
      </c>
      <c r="I11" s="756"/>
      <c r="J11" s="757">
        <v>-0.5</v>
      </c>
      <c r="K11" s="757">
        <v>-0.5</v>
      </c>
      <c r="L11" s="757">
        <v>-0.875</v>
      </c>
      <c r="M11" s="757">
        <v>-1.125</v>
      </c>
      <c r="N11" s="757">
        <v>-2.375</v>
      </c>
      <c r="O11" s="580" t="s">
        <v>18</v>
      </c>
      <c r="P11" s="311" t="s">
        <v>18</v>
      </c>
      <c r="Q11" s="311" t="s">
        <v>18</v>
      </c>
      <c r="R11" s="271" t="s">
        <v>54</v>
      </c>
      <c r="S11" s="271"/>
      <c r="T11" s="271"/>
      <c r="U11" s="271"/>
      <c r="V11" s="271"/>
      <c r="W11" s="271"/>
      <c r="X11" s="272"/>
    </row>
    <row r="12" spans="2:24" ht="15.75" x14ac:dyDescent="0.25">
      <c r="B12" s="279">
        <f>'DSCR Multi and MU Pricer'!A11-0.001</f>
        <v>6.9979999999999993</v>
      </c>
      <c r="C12" s="751">
        <f>'DSCR Multi and MU Pricer'!H11</f>
        <v>101.12524999999999</v>
      </c>
      <c r="D12" s="752">
        <f>'DSCR Multi and MU Pricer'!I11</f>
        <v>100.62524999999999</v>
      </c>
      <c r="E12" s="291"/>
      <c r="F12" s="759"/>
      <c r="G12" s="760"/>
      <c r="H12" s="755" t="s">
        <v>206</v>
      </c>
      <c r="I12" s="756"/>
      <c r="J12" s="757">
        <v>-1.625</v>
      </c>
      <c r="K12" s="757">
        <v>-2</v>
      </c>
      <c r="L12" s="757">
        <v>-2.5</v>
      </c>
      <c r="M12" s="757">
        <v>-2.875</v>
      </c>
      <c r="N12" s="757">
        <v>-3</v>
      </c>
      <c r="O12" s="580" t="s">
        <v>18</v>
      </c>
      <c r="P12" s="311" t="s">
        <v>18</v>
      </c>
      <c r="Q12" s="311" t="s">
        <v>18</v>
      </c>
      <c r="R12" s="303" t="s">
        <v>57</v>
      </c>
      <c r="S12" s="303"/>
      <c r="T12" s="303"/>
      <c r="U12" s="303"/>
      <c r="V12" s="303"/>
      <c r="W12" s="303"/>
      <c r="X12" s="304"/>
    </row>
    <row r="13" spans="2:24" ht="15.75" x14ac:dyDescent="0.25">
      <c r="B13" s="279">
        <f>'DSCR Multi and MU Pricer'!A12-0.001</f>
        <v>7.1239999999999997</v>
      </c>
      <c r="C13" s="751">
        <f>'DSCR Multi and MU Pricer'!H12</f>
        <v>101.62524999999999</v>
      </c>
      <c r="D13" s="752">
        <f>'DSCR Multi and MU Pricer'!I12</f>
        <v>101.12524999999999</v>
      </c>
      <c r="E13" s="291"/>
      <c r="F13" s="759"/>
      <c r="G13" s="760"/>
      <c r="H13" s="763" t="s">
        <v>208</v>
      </c>
      <c r="I13" s="764"/>
      <c r="J13" s="758" t="s">
        <v>18</v>
      </c>
      <c r="K13" s="758" t="s">
        <v>18</v>
      </c>
      <c r="L13" s="758" t="s">
        <v>18</v>
      </c>
      <c r="M13" s="758" t="s">
        <v>18</v>
      </c>
      <c r="N13" s="581" t="s">
        <v>18</v>
      </c>
      <c r="O13" s="311" t="s">
        <v>18</v>
      </c>
      <c r="P13" s="311" t="s">
        <v>18</v>
      </c>
      <c r="Q13" s="311" t="s">
        <v>18</v>
      </c>
      <c r="R13" s="271" t="s">
        <v>281</v>
      </c>
      <c r="S13" s="271"/>
      <c r="T13" s="271"/>
      <c r="U13" s="271"/>
      <c r="V13" s="271"/>
      <c r="W13" s="271"/>
      <c r="X13" s="272"/>
    </row>
    <row r="14" spans="2:24" ht="15.75" x14ac:dyDescent="0.25">
      <c r="B14" s="279">
        <f>'DSCR Multi and MU Pricer'!A13-0.001</f>
        <v>7.2489999999999997</v>
      </c>
      <c r="C14" s="751">
        <f>'DSCR Multi and MU Pricer'!H13</f>
        <v>102.12524999999999</v>
      </c>
      <c r="D14" s="752">
        <f>'DSCR Multi and MU Pricer'!I13</f>
        <v>101.62524999999999</v>
      </c>
      <c r="E14" s="291"/>
      <c r="F14" s="765"/>
      <c r="G14" s="766"/>
      <c r="H14" s="767" t="s">
        <v>313</v>
      </c>
      <c r="I14" s="768"/>
      <c r="J14" s="768">
        <v>0</v>
      </c>
      <c r="K14" s="757">
        <v>-0.125</v>
      </c>
      <c r="L14" s="757">
        <v>-0.5</v>
      </c>
      <c r="M14" s="757">
        <v>-0.625</v>
      </c>
      <c r="N14" s="757">
        <v>-1</v>
      </c>
      <c r="O14" s="580" t="s">
        <v>18</v>
      </c>
      <c r="P14" s="311" t="s">
        <v>18</v>
      </c>
      <c r="Q14" s="769" t="s">
        <v>18</v>
      </c>
      <c r="R14" s="271" t="s">
        <v>283</v>
      </c>
      <c r="S14" s="271"/>
      <c r="T14" s="271"/>
      <c r="U14" s="271"/>
      <c r="V14" s="271"/>
      <c r="W14" s="271"/>
      <c r="X14" s="272"/>
    </row>
    <row r="15" spans="2:24" ht="15.75" x14ac:dyDescent="0.25">
      <c r="B15" s="279">
        <f>'DSCR Multi and MU Pricer'!A14-0.001</f>
        <v>7.3739999999999997</v>
      </c>
      <c r="C15" s="751">
        <f>'DSCR Multi and MU Pricer'!H14</f>
        <v>102.57525</v>
      </c>
      <c r="D15" s="752">
        <f>'DSCR Multi and MU Pricer'!I14</f>
        <v>102.12524999999999</v>
      </c>
      <c r="E15" s="291"/>
      <c r="F15" s="301"/>
      <c r="G15" s="301"/>
      <c r="H15" s="274"/>
      <c r="I15" s="274"/>
      <c r="J15" s="276" t="s">
        <v>124</v>
      </c>
      <c r="K15" s="276">
        <v>0.55000000000000004</v>
      </c>
      <c r="L15" s="276">
        <v>0.60000000000000009</v>
      </c>
      <c r="M15" s="276">
        <v>0.65000000000000013</v>
      </c>
      <c r="N15" s="276">
        <v>0.70000000000000018</v>
      </c>
      <c r="O15" s="276">
        <v>0.75000000000000022</v>
      </c>
      <c r="P15" s="276">
        <v>0.80000000000000027</v>
      </c>
      <c r="Q15" s="311" t="s">
        <v>18</v>
      </c>
      <c r="R15" s="303" t="s">
        <v>69</v>
      </c>
      <c r="S15" s="303"/>
      <c r="T15" s="303"/>
      <c r="U15" s="303"/>
      <c r="V15" s="303"/>
      <c r="W15" s="303"/>
      <c r="X15" s="304"/>
    </row>
    <row r="16" spans="2:24" ht="15" customHeight="1" x14ac:dyDescent="0.25">
      <c r="B16" s="279">
        <f>'DSCR Multi and MU Pricer'!A15-0.001</f>
        <v>7.4989999999999997</v>
      </c>
      <c r="C16" s="751">
        <f>'DSCR Multi and MU Pricer'!H15</f>
        <v>103.15025</v>
      </c>
      <c r="D16" s="752">
        <f>'DSCR Multi and MU Pricer'!I15</f>
        <v>102.75024999999999</v>
      </c>
      <c r="E16" s="291"/>
      <c r="F16" s="305" t="s">
        <v>130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2">
        <v>0.85</v>
      </c>
      <c r="R16" s="770" t="s">
        <v>314</v>
      </c>
      <c r="S16" s="770"/>
      <c r="T16" s="770"/>
      <c r="U16" s="770"/>
      <c r="V16" s="770"/>
      <c r="W16" s="770"/>
      <c r="X16" s="771"/>
    </row>
    <row r="17" spans="2:24" ht="15.75" x14ac:dyDescent="0.25">
      <c r="B17" s="279">
        <f>'DSCR Multi and MU Pricer'!A16-0.001</f>
        <v>7.6239999999999997</v>
      </c>
      <c r="C17" s="751">
        <f>'DSCR Multi and MU Pricer'!H16</f>
        <v>103.67812499999999</v>
      </c>
      <c r="D17" s="752">
        <f>'DSCR Multi and MU Pricer'!I16</f>
        <v>103.328125</v>
      </c>
      <c r="E17" s="291"/>
      <c r="F17" s="772" t="s">
        <v>285</v>
      </c>
      <c r="G17" s="773"/>
      <c r="H17" s="774" t="s">
        <v>315</v>
      </c>
      <c r="I17" s="775"/>
      <c r="J17" s="757">
        <v>-0.5</v>
      </c>
      <c r="K17" s="757">
        <v>-0.5</v>
      </c>
      <c r="L17" s="757">
        <v>-0.5</v>
      </c>
      <c r="M17" s="757">
        <v>-0.5</v>
      </c>
      <c r="N17" s="757">
        <v>-0.5</v>
      </c>
      <c r="O17" s="757">
        <v>-0.5</v>
      </c>
      <c r="P17" s="758" t="s">
        <v>18</v>
      </c>
      <c r="Q17" s="776"/>
      <c r="R17" s="303" t="s">
        <v>75</v>
      </c>
      <c r="S17" s="303"/>
      <c r="T17" s="303"/>
      <c r="U17" s="303"/>
      <c r="V17" s="303"/>
      <c r="W17" s="303"/>
      <c r="X17" s="304"/>
    </row>
    <row r="18" spans="2:24" ht="15" customHeight="1" x14ac:dyDescent="0.25">
      <c r="B18" s="279">
        <f>'DSCR Multi and MU Pricer'!A17-0.001</f>
        <v>7.7489999999999997</v>
      </c>
      <c r="C18" s="751">
        <f>'DSCR Multi and MU Pricer'!H17</f>
        <v>103.988</v>
      </c>
      <c r="D18" s="752">
        <f>'DSCR Multi and MU Pricer'!I17</f>
        <v>103.688</v>
      </c>
      <c r="E18" s="291"/>
      <c r="F18" s="777"/>
      <c r="G18" s="778"/>
      <c r="H18" s="774" t="s">
        <v>316</v>
      </c>
      <c r="I18" s="779"/>
      <c r="J18" s="757">
        <v>0.25</v>
      </c>
      <c r="K18" s="757">
        <v>0.25</v>
      </c>
      <c r="L18" s="757">
        <v>0.25</v>
      </c>
      <c r="M18" s="757">
        <v>0.25</v>
      </c>
      <c r="N18" s="757">
        <v>0.25</v>
      </c>
      <c r="O18" s="757">
        <v>0.375</v>
      </c>
      <c r="P18" s="758" t="s">
        <v>18</v>
      </c>
      <c r="Q18" s="758" t="s">
        <v>18</v>
      </c>
      <c r="R18" s="271" t="s">
        <v>141</v>
      </c>
      <c r="S18" s="271"/>
      <c r="T18" s="271"/>
      <c r="U18" s="271"/>
      <c r="V18" s="271"/>
      <c r="W18" s="271"/>
      <c r="X18" s="272"/>
    </row>
    <row r="19" spans="2:24" ht="15" customHeight="1" x14ac:dyDescent="0.25">
      <c r="B19" s="279">
        <f>'DSCR Multi and MU Pricer'!A18-0.001</f>
        <v>7.8739999999999997</v>
      </c>
      <c r="C19" s="751">
        <f>'DSCR Multi and MU Pricer'!H18</f>
        <v>104.375</v>
      </c>
      <c r="D19" s="752">
        <f>'DSCR Multi and MU Pricer'!I18</f>
        <v>104.125</v>
      </c>
      <c r="E19" s="291"/>
      <c r="F19" s="780" t="s">
        <v>317</v>
      </c>
      <c r="G19" s="780"/>
      <c r="H19" s="781" t="s">
        <v>318</v>
      </c>
      <c r="I19" s="782"/>
      <c r="J19" s="783">
        <v>-1.25</v>
      </c>
      <c r="K19" s="783">
        <v>-1.25</v>
      </c>
      <c r="L19" s="783">
        <v>-1.25</v>
      </c>
      <c r="M19" s="783">
        <v>-1.25</v>
      </c>
      <c r="N19" s="783">
        <v>-1.75</v>
      </c>
      <c r="O19" s="679" t="s">
        <v>18</v>
      </c>
      <c r="P19" s="679" t="s">
        <v>18</v>
      </c>
      <c r="Q19" s="758" t="s">
        <v>18</v>
      </c>
      <c r="R19" s="327" t="s">
        <v>143</v>
      </c>
      <c r="S19" s="327"/>
      <c r="T19" s="327"/>
      <c r="U19" s="327"/>
      <c r="V19" s="327"/>
      <c r="W19" s="327"/>
      <c r="X19" s="328"/>
    </row>
    <row r="20" spans="2:24" ht="15" customHeight="1" x14ac:dyDescent="0.25">
      <c r="B20" s="279">
        <f>'DSCR Multi and MU Pricer'!A19-0.001</f>
        <v>7.9979999999999993</v>
      </c>
      <c r="C20" s="751">
        <f>'DSCR Multi and MU Pricer'!H19</f>
        <v>104.575</v>
      </c>
      <c r="D20" s="752">
        <f>'DSCR Multi and MU Pricer'!I19</f>
        <v>104.375</v>
      </c>
      <c r="E20" s="291"/>
      <c r="F20" s="784"/>
      <c r="G20" s="785"/>
      <c r="H20" s="755"/>
      <c r="I20" s="756"/>
      <c r="J20" s="310"/>
      <c r="K20" s="310"/>
      <c r="L20" s="310"/>
      <c r="M20" s="310"/>
      <c r="N20" s="310"/>
      <c r="O20" s="310"/>
      <c r="P20" s="310"/>
      <c r="Q20" s="786" t="s">
        <v>18</v>
      </c>
      <c r="R20" s="327" t="s">
        <v>84</v>
      </c>
      <c r="S20" s="327"/>
      <c r="T20" s="327"/>
      <c r="U20" s="327"/>
      <c r="V20" s="327"/>
      <c r="W20" s="327"/>
      <c r="X20" s="328"/>
    </row>
    <row r="21" spans="2:24" ht="15" customHeight="1" thickBot="1" x14ac:dyDescent="0.3">
      <c r="B21" s="279">
        <f>'DSCR Multi and MU Pricer'!A20-0.001</f>
        <v>8.1240000000000006</v>
      </c>
      <c r="C21" s="751">
        <f>'DSCR Multi and MU Pricer'!H20</f>
        <v>104.825</v>
      </c>
      <c r="D21" s="752">
        <f>'DSCR Multi and MU Pricer'!I20</f>
        <v>104.625</v>
      </c>
      <c r="E21" s="291"/>
      <c r="F21" s="324" t="s">
        <v>142</v>
      </c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11" t="s">
        <v>18</v>
      </c>
      <c r="R21" s="787" t="s">
        <v>147</v>
      </c>
      <c r="S21" s="787"/>
      <c r="T21" s="787"/>
      <c r="U21" s="787"/>
      <c r="V21" s="787"/>
      <c r="W21" s="787"/>
      <c r="X21" s="788"/>
    </row>
    <row r="22" spans="2:24" ht="15" customHeight="1" x14ac:dyDescent="0.25">
      <c r="B22" s="279">
        <f>'DSCR Multi and MU Pricer'!A21-0.001</f>
        <v>8.2490000000000006</v>
      </c>
      <c r="C22" s="751">
        <f>'DSCR Multi and MU Pricer'!H21</f>
        <v>105.075</v>
      </c>
      <c r="D22" s="752">
        <f>'DSCR Multi and MU Pricer'!I21</f>
        <v>104.875</v>
      </c>
      <c r="E22" s="291"/>
      <c r="F22" s="789" t="s">
        <v>138</v>
      </c>
      <c r="G22" s="789"/>
      <c r="H22" s="790" t="s">
        <v>319</v>
      </c>
      <c r="I22" s="791"/>
      <c r="J22" s="792">
        <v>-0.25</v>
      </c>
      <c r="K22" s="792">
        <v>-0.25</v>
      </c>
      <c r="L22" s="792">
        <v>-0.25</v>
      </c>
      <c r="M22" s="792">
        <v>-0.25</v>
      </c>
      <c r="N22" s="792">
        <v>-0.25</v>
      </c>
      <c r="O22" s="793">
        <v>-0.5</v>
      </c>
      <c r="P22" s="311" t="s">
        <v>18</v>
      </c>
      <c r="Q22" s="311" t="s">
        <v>18</v>
      </c>
      <c r="R22" s="538" t="s">
        <v>26</v>
      </c>
      <c r="S22" s="538"/>
      <c r="T22" s="538"/>
      <c r="U22" s="686">
        <v>6.25E-2</v>
      </c>
      <c r="V22" s="686"/>
      <c r="W22" s="686"/>
      <c r="X22" s="687"/>
    </row>
    <row r="23" spans="2:24" ht="15" customHeight="1" x14ac:dyDescent="0.25">
      <c r="B23" s="279">
        <f>'DSCR Multi and MU Pricer'!A22-0.001</f>
        <v>8.3740000000000006</v>
      </c>
      <c r="C23" s="751">
        <f>'DSCR Multi and MU Pricer'!H22</f>
        <v>105.2</v>
      </c>
      <c r="D23" s="752">
        <f>'DSCR Multi and MU Pricer'!I22</f>
        <v>105</v>
      </c>
      <c r="E23" s="291"/>
      <c r="F23" s="794"/>
      <c r="G23" s="794"/>
      <c r="H23" s="790" t="s">
        <v>320</v>
      </c>
      <c r="I23" s="791"/>
      <c r="J23" s="792">
        <v>-0.25</v>
      </c>
      <c r="K23" s="792">
        <v>-0.25</v>
      </c>
      <c r="L23" s="792">
        <v>-0.25</v>
      </c>
      <c r="M23" s="792">
        <v>-0.25</v>
      </c>
      <c r="N23" s="792">
        <v>-0.25</v>
      </c>
      <c r="O23" s="793">
        <v>-0.5</v>
      </c>
      <c r="P23" s="311" t="s">
        <v>18</v>
      </c>
      <c r="Q23" s="311" t="s">
        <v>18</v>
      </c>
      <c r="R23" s="538" t="s">
        <v>28</v>
      </c>
      <c r="S23" s="538"/>
      <c r="T23" s="538"/>
      <c r="U23" s="690">
        <v>0</v>
      </c>
      <c r="V23" s="690"/>
      <c r="W23" s="690"/>
      <c r="X23" s="691"/>
    </row>
    <row r="24" spans="2:24" ht="15" customHeight="1" x14ac:dyDescent="0.25">
      <c r="B24" s="279">
        <f>'DSCR Multi and MU Pricer'!A23-0.001</f>
        <v>8.4990000000000006</v>
      </c>
      <c r="C24" s="751">
        <f>'DSCR Multi and MU Pricer'!H23</f>
        <v>105.45</v>
      </c>
      <c r="D24" s="752">
        <f>'DSCR Multi and MU Pricer'!I23</f>
        <v>105.25</v>
      </c>
      <c r="E24" s="291"/>
      <c r="F24" s="794"/>
      <c r="G24" s="794"/>
      <c r="H24" s="790" t="s">
        <v>321</v>
      </c>
      <c r="I24" s="791"/>
      <c r="J24" s="311" t="s">
        <v>18</v>
      </c>
      <c r="K24" s="311" t="s">
        <v>18</v>
      </c>
      <c r="L24" s="311" t="s">
        <v>18</v>
      </c>
      <c r="M24" s="311" t="s">
        <v>18</v>
      </c>
      <c r="N24" s="311" t="s">
        <v>18</v>
      </c>
      <c r="O24" s="311" t="s">
        <v>18</v>
      </c>
      <c r="P24" s="311" t="s">
        <v>18</v>
      </c>
      <c r="Q24" s="795"/>
      <c r="R24" s="538" t="s">
        <v>30</v>
      </c>
      <c r="S24" s="538"/>
      <c r="T24" s="538"/>
      <c r="U24" s="544">
        <v>-0.125</v>
      </c>
      <c r="V24" s="544"/>
      <c r="W24" s="544"/>
      <c r="X24" s="545"/>
    </row>
    <row r="25" spans="2:24" ht="15" customHeight="1" x14ac:dyDescent="0.25">
      <c r="B25" s="279">
        <f>'DSCR Multi and MU Pricer'!A24-0.001</f>
        <v>8.6240000000000006</v>
      </c>
      <c r="C25" s="751">
        <f>'DSCR Multi and MU Pricer'!H24</f>
        <v>105.7</v>
      </c>
      <c r="D25" s="752">
        <f>'DSCR Multi and MU Pricer'!I24</f>
        <v>105.5</v>
      </c>
      <c r="E25" s="291"/>
      <c r="F25" s="796"/>
      <c r="G25" s="796"/>
      <c r="H25" s="790" t="s">
        <v>322</v>
      </c>
      <c r="I25" s="791"/>
      <c r="J25" s="792">
        <v>-0.25</v>
      </c>
      <c r="K25" s="792">
        <v>-0.25</v>
      </c>
      <c r="L25" s="792">
        <v>-0.25</v>
      </c>
      <c r="M25" s="792">
        <v>-0.25</v>
      </c>
      <c r="N25" s="792">
        <v>-0.25</v>
      </c>
      <c r="O25" s="792">
        <v>-0.25</v>
      </c>
      <c r="P25" s="311" t="s">
        <v>18</v>
      </c>
      <c r="Q25" s="321" t="s">
        <v>18</v>
      </c>
      <c r="R25" s="351" t="s">
        <v>152</v>
      </c>
      <c r="S25" s="351"/>
      <c r="T25" s="352" t="s">
        <v>153</v>
      </c>
      <c r="U25" s="352"/>
      <c r="V25" s="352"/>
      <c r="W25" s="352"/>
      <c r="X25" s="353"/>
    </row>
    <row r="26" spans="2:24" ht="15.75" x14ac:dyDescent="0.25">
      <c r="B26" s="279">
        <f>'DSCR Multi and MU Pricer'!A25-0.001</f>
        <v>8.7490000000000006</v>
      </c>
      <c r="C26" s="751">
        <f>'DSCR Multi and MU Pricer'!H25</f>
        <v>105.95</v>
      </c>
      <c r="D26" s="752">
        <f>'DSCR Multi and MU Pricer'!I25</f>
        <v>105.75</v>
      </c>
      <c r="E26" s="291"/>
      <c r="F26" s="797" t="s">
        <v>220</v>
      </c>
      <c r="G26" s="797"/>
      <c r="H26" s="790" t="s">
        <v>222</v>
      </c>
      <c r="I26" s="791"/>
      <c r="J26" s="679" t="s">
        <v>18</v>
      </c>
      <c r="K26" s="679" t="s">
        <v>18</v>
      </c>
      <c r="L26" s="679" t="s">
        <v>18</v>
      </c>
      <c r="M26" s="679" t="s">
        <v>18</v>
      </c>
      <c r="N26" s="679" t="s">
        <v>18</v>
      </c>
      <c r="O26" s="679" t="s">
        <v>18</v>
      </c>
      <c r="P26" s="311" t="s">
        <v>18</v>
      </c>
      <c r="Q26" s="321" t="s">
        <v>18</v>
      </c>
      <c r="R26" s="359" t="s">
        <v>155</v>
      </c>
      <c r="S26" s="359"/>
      <c r="T26" s="360">
        <v>-0.125</v>
      </c>
      <c r="U26" s="360"/>
      <c r="V26" s="360"/>
      <c r="W26" s="360"/>
      <c r="X26" s="361"/>
    </row>
    <row r="27" spans="2:24" ht="15.75" x14ac:dyDescent="0.25">
      <c r="B27" s="279">
        <f>'DSCR Multi and MU Pricer'!A26-0.001</f>
        <v>8.8740000000000006</v>
      </c>
      <c r="C27" s="751">
        <f>'DSCR Multi and MU Pricer'!H26</f>
        <v>106.2</v>
      </c>
      <c r="D27" s="752">
        <f>'DSCR Multi and MU Pricer'!I26</f>
        <v>106</v>
      </c>
      <c r="E27" s="291"/>
      <c r="F27" s="794"/>
      <c r="G27" s="794"/>
      <c r="H27" s="790" t="s">
        <v>146</v>
      </c>
      <c r="I27" s="791"/>
      <c r="J27" s="792">
        <v>-0.125</v>
      </c>
      <c r="K27" s="792">
        <v>-0.125</v>
      </c>
      <c r="L27" s="792">
        <v>-0.25</v>
      </c>
      <c r="M27" s="792">
        <v>-0.375</v>
      </c>
      <c r="N27" s="792">
        <v>-0.5</v>
      </c>
      <c r="O27" s="798" t="s">
        <v>18</v>
      </c>
      <c r="P27" s="311" t="s">
        <v>18</v>
      </c>
      <c r="Q27" s="321" t="s">
        <v>18</v>
      </c>
      <c r="R27" s="359" t="s">
        <v>26</v>
      </c>
      <c r="S27" s="359"/>
      <c r="T27" s="363">
        <v>-0.25</v>
      </c>
      <c r="U27" s="363"/>
      <c r="V27" s="363"/>
      <c r="W27" s="363"/>
      <c r="X27" s="364"/>
    </row>
    <row r="28" spans="2:24" ht="15.75" x14ac:dyDescent="0.25">
      <c r="B28" s="279">
        <f>'DSCR Multi and MU Pricer'!A27-0.001</f>
        <v>8.9980000000000011</v>
      </c>
      <c r="C28" s="751">
        <f>'DSCR Multi and MU Pricer'!H27</f>
        <v>106.45</v>
      </c>
      <c r="D28" s="752">
        <f>'DSCR Multi and MU Pricer'!I27</f>
        <v>106.25</v>
      </c>
      <c r="E28" s="291"/>
      <c r="F28" s="794"/>
      <c r="G28" s="794"/>
      <c r="H28" s="790" t="s">
        <v>148</v>
      </c>
      <c r="I28" s="791"/>
      <c r="J28" s="792">
        <v>0</v>
      </c>
      <c r="K28" s="792">
        <v>0</v>
      </c>
      <c r="L28" s="792">
        <v>0</v>
      </c>
      <c r="M28" s="792">
        <v>0</v>
      </c>
      <c r="N28" s="792">
        <v>0</v>
      </c>
      <c r="O28" s="792">
        <v>0</v>
      </c>
      <c r="P28" s="311" t="s">
        <v>18</v>
      </c>
      <c r="Q28" s="321" t="s">
        <v>18</v>
      </c>
      <c r="R28" s="359" t="s">
        <v>34</v>
      </c>
      <c r="S28" s="359"/>
      <c r="T28" s="367">
        <v>-0.25</v>
      </c>
      <c r="U28" s="367"/>
      <c r="V28" s="367"/>
      <c r="W28" s="367"/>
      <c r="X28" s="368"/>
    </row>
    <row r="29" spans="2:24" ht="15.75" x14ac:dyDescent="0.25">
      <c r="B29" s="279">
        <f>'DSCR Multi and MU Pricer'!A28-0.001</f>
        <v>9.1240000000000006</v>
      </c>
      <c r="C29" s="751">
        <f>'DSCR Multi and MU Pricer'!H28</f>
        <v>106.7</v>
      </c>
      <c r="D29" s="752">
        <f>'DSCR Multi and MU Pricer'!I28</f>
        <v>106.5</v>
      </c>
      <c r="E29" s="291"/>
      <c r="F29" s="794"/>
      <c r="G29" s="794"/>
      <c r="H29" s="790" t="s">
        <v>149</v>
      </c>
      <c r="I29" s="791"/>
      <c r="J29" s="792">
        <v>-0.125</v>
      </c>
      <c r="K29" s="792">
        <v>-0.125</v>
      </c>
      <c r="L29" s="792">
        <v>-0.25</v>
      </c>
      <c r="M29" s="792">
        <v>-0.25</v>
      </c>
      <c r="N29" s="792">
        <v>-0.375</v>
      </c>
      <c r="O29" s="792">
        <v>-0.5</v>
      </c>
      <c r="P29" s="311" t="s">
        <v>18</v>
      </c>
      <c r="Q29" s="321" t="s">
        <v>18</v>
      </c>
      <c r="R29" s="359" t="s">
        <v>160</v>
      </c>
      <c r="S29" s="359"/>
      <c r="T29" s="367" t="s">
        <v>30</v>
      </c>
      <c r="U29" s="367"/>
      <c r="V29" s="367"/>
      <c r="W29" s="367"/>
      <c r="X29" s="368"/>
    </row>
    <row r="30" spans="2:24" ht="15.75" x14ac:dyDescent="0.25">
      <c r="B30" s="279">
        <f>'DSCR Multi and MU Pricer'!A29-0.001</f>
        <v>9.2490000000000006</v>
      </c>
      <c r="C30" s="751">
        <f>'DSCR Multi and MU Pricer'!H29</f>
        <v>106.95</v>
      </c>
      <c r="D30" s="752">
        <f>'DSCR Multi and MU Pricer'!I29</f>
        <v>106.75</v>
      </c>
      <c r="E30" s="291"/>
      <c r="F30" s="794"/>
      <c r="G30" s="794"/>
      <c r="H30" s="790" t="s">
        <v>150</v>
      </c>
      <c r="I30" s="791"/>
      <c r="J30" s="792">
        <v>-0.125</v>
      </c>
      <c r="K30" s="792">
        <v>-0.125</v>
      </c>
      <c r="L30" s="792">
        <v>-0.25</v>
      </c>
      <c r="M30" s="792">
        <v>-0.375</v>
      </c>
      <c r="N30" s="792">
        <v>-0.5</v>
      </c>
      <c r="O30" s="792">
        <v>-1.5</v>
      </c>
      <c r="P30" s="311" t="s">
        <v>18</v>
      </c>
      <c r="Q30" s="321" t="s">
        <v>18</v>
      </c>
      <c r="R30" s="370" t="s">
        <v>138</v>
      </c>
      <c r="S30" s="370"/>
      <c r="T30" s="371" t="s">
        <v>162</v>
      </c>
      <c r="U30" s="371" t="s">
        <v>163</v>
      </c>
      <c r="V30" s="371" t="s">
        <v>164</v>
      </c>
      <c r="W30" s="371" t="s">
        <v>165</v>
      </c>
      <c r="X30" s="372" t="s">
        <v>166</v>
      </c>
    </row>
    <row r="31" spans="2:24" ht="15.75" x14ac:dyDescent="0.25">
      <c r="B31" s="279">
        <f>'DSCR Multi and MU Pricer'!A30-0.001</f>
        <v>9.3740000000000006</v>
      </c>
      <c r="C31" s="751">
        <f>'DSCR Multi and MU Pricer'!H30</f>
        <v>107.2</v>
      </c>
      <c r="D31" s="752">
        <f>'DSCR Multi and MU Pricer'!I30</f>
        <v>107</v>
      </c>
      <c r="E31" s="291"/>
      <c r="F31" s="794"/>
      <c r="G31" s="794"/>
      <c r="H31" s="790" t="s">
        <v>151</v>
      </c>
      <c r="I31" s="791"/>
      <c r="J31" s="792">
        <v>-0.375</v>
      </c>
      <c r="K31" s="792">
        <v>-0.375</v>
      </c>
      <c r="L31" s="792">
        <v>-0.375</v>
      </c>
      <c r="M31" s="792">
        <v>-0.5</v>
      </c>
      <c r="N31" s="792">
        <v>-0.75</v>
      </c>
      <c r="O31" s="792">
        <v>-1.625</v>
      </c>
      <c r="P31" s="311" t="s">
        <v>18</v>
      </c>
      <c r="Q31" s="321" t="s">
        <v>18</v>
      </c>
      <c r="R31" s="373" t="s">
        <v>168</v>
      </c>
      <c r="S31" s="373"/>
      <c r="T31" s="374"/>
      <c r="U31" s="374">
        <v>360</v>
      </c>
      <c r="V31" s="374">
        <v>360</v>
      </c>
      <c r="W31" s="374"/>
      <c r="X31" s="375"/>
    </row>
    <row r="32" spans="2:24" ht="15.75" x14ac:dyDescent="0.25">
      <c r="B32" s="279">
        <f>'DSCR Multi and MU Pricer'!A31-0.001</f>
        <v>9.4990000000000006</v>
      </c>
      <c r="C32" s="751">
        <f>'DSCR Multi and MU Pricer'!H31</f>
        <v>107.45</v>
      </c>
      <c r="D32" s="752">
        <f>'DSCR Multi and MU Pricer'!I31</f>
        <v>107.25</v>
      </c>
      <c r="E32" s="291"/>
      <c r="F32" s="794"/>
      <c r="G32" s="794"/>
      <c r="H32" s="790" t="s">
        <v>154</v>
      </c>
      <c r="I32" s="791"/>
      <c r="J32" s="799" t="s">
        <v>18</v>
      </c>
      <c r="K32" s="799" t="s">
        <v>18</v>
      </c>
      <c r="L32" s="799" t="s">
        <v>18</v>
      </c>
      <c r="M32" s="799" t="s">
        <v>18</v>
      </c>
      <c r="N32" s="799" t="s">
        <v>18</v>
      </c>
      <c r="O32" s="799" t="s">
        <v>18</v>
      </c>
      <c r="P32" s="311" t="s">
        <v>18</v>
      </c>
      <c r="Q32" s="321" t="s">
        <v>18</v>
      </c>
      <c r="R32" s="373" t="s">
        <v>170</v>
      </c>
      <c r="S32" s="373"/>
      <c r="T32" s="374">
        <v>120</v>
      </c>
      <c r="U32" s="374">
        <v>240</v>
      </c>
      <c r="V32" s="374">
        <v>360</v>
      </c>
      <c r="W32" s="374"/>
      <c r="X32" s="375"/>
    </row>
    <row r="33" spans="2:25" ht="15.75" x14ac:dyDescent="0.25">
      <c r="B33" s="279">
        <f>'DSCR Multi and MU Pricer'!A32-0.001</f>
        <v>9.6240000000000006</v>
      </c>
      <c r="C33" s="751">
        <f>'DSCR Multi and MU Pricer'!H32</f>
        <v>107.7</v>
      </c>
      <c r="D33" s="752">
        <f>'DSCR Multi and MU Pricer'!I32</f>
        <v>107.5</v>
      </c>
      <c r="E33" s="291"/>
      <c r="F33" s="796"/>
      <c r="G33" s="796"/>
      <c r="H33" s="790" t="s">
        <v>227</v>
      </c>
      <c r="I33" s="791"/>
      <c r="J33" s="799" t="s">
        <v>18</v>
      </c>
      <c r="K33" s="799" t="s">
        <v>18</v>
      </c>
      <c r="L33" s="799" t="s">
        <v>18</v>
      </c>
      <c r="M33" s="799" t="s">
        <v>18</v>
      </c>
      <c r="N33" s="799" t="s">
        <v>18</v>
      </c>
      <c r="O33" s="799" t="s">
        <v>18</v>
      </c>
      <c r="P33" s="311" t="s">
        <v>18</v>
      </c>
      <c r="Q33" s="321" t="s">
        <v>18</v>
      </c>
      <c r="R33" s="359" t="s">
        <v>5</v>
      </c>
      <c r="S33" s="359"/>
      <c r="T33" s="376"/>
      <c r="U33" s="377">
        <v>360</v>
      </c>
      <c r="V33" s="377">
        <v>360</v>
      </c>
      <c r="W33" s="378" t="s">
        <v>171</v>
      </c>
      <c r="X33" s="379">
        <v>6.5000000000000002E-2</v>
      </c>
    </row>
    <row r="34" spans="2:25" ht="14.45" customHeight="1" x14ac:dyDescent="0.25">
      <c r="B34" s="279">
        <f>'DSCR Multi and MU Pricer'!A33-0.001</f>
        <v>9.7490000000000006</v>
      </c>
      <c r="C34" s="751">
        <f>'DSCR Multi and MU Pricer'!H33</f>
        <v>107.95</v>
      </c>
      <c r="D34" s="752">
        <f>'DSCR Multi and MU Pricer'!I33</f>
        <v>107.75</v>
      </c>
      <c r="E34" s="291"/>
      <c r="F34" s="797" t="s">
        <v>323</v>
      </c>
      <c r="G34" s="797"/>
      <c r="H34" s="790" t="s">
        <v>324</v>
      </c>
      <c r="I34" s="791"/>
      <c r="J34" s="792">
        <v>0</v>
      </c>
      <c r="K34" s="792">
        <v>0</v>
      </c>
      <c r="L34" s="792">
        <v>-0.25</v>
      </c>
      <c r="M34" s="792">
        <v>-0.5</v>
      </c>
      <c r="N34" s="792">
        <v>-0.75</v>
      </c>
      <c r="O34" s="800" t="s">
        <v>18</v>
      </c>
      <c r="P34" s="311" t="s">
        <v>18</v>
      </c>
      <c r="Q34" s="321" t="s">
        <v>18</v>
      </c>
      <c r="R34" s="359" t="s">
        <v>325</v>
      </c>
      <c r="S34" s="359"/>
      <c r="T34" s="374">
        <v>120</v>
      </c>
      <c r="U34" s="374">
        <v>240</v>
      </c>
      <c r="V34" s="374">
        <v>360</v>
      </c>
      <c r="W34" s="378" t="s">
        <v>171</v>
      </c>
      <c r="X34" s="379">
        <v>6.5000000000000002E-2</v>
      </c>
    </row>
    <row r="35" spans="2:25" ht="15" customHeight="1" x14ac:dyDescent="0.25">
      <c r="B35" s="279">
        <f>'DSCR Multi and MU Pricer'!A34-0.001</f>
        <v>9.8740000000000006</v>
      </c>
      <c r="C35" s="751">
        <f>'DSCR Multi and MU Pricer'!H34</f>
        <v>108.2</v>
      </c>
      <c r="D35" s="752">
        <f>'DSCR Multi and MU Pricer'!I34</f>
        <v>108</v>
      </c>
      <c r="E35" s="291"/>
      <c r="F35" s="794"/>
      <c r="G35" s="794"/>
      <c r="H35" s="790" t="s">
        <v>158</v>
      </c>
      <c r="I35" s="791"/>
      <c r="J35" s="792">
        <v>0</v>
      </c>
      <c r="K35" s="792">
        <v>0</v>
      </c>
      <c r="L35" s="792">
        <v>-0.25</v>
      </c>
      <c r="M35" s="792">
        <v>-0.5</v>
      </c>
      <c r="N35" s="792">
        <v>-0.75</v>
      </c>
      <c r="O35" s="800" t="s">
        <v>18</v>
      </c>
      <c r="P35" s="311" t="s">
        <v>18</v>
      </c>
      <c r="Q35" s="321" t="s">
        <v>18</v>
      </c>
      <c r="R35" s="359" t="s">
        <v>104</v>
      </c>
      <c r="S35" s="359"/>
      <c r="T35" s="374"/>
      <c r="U35" s="374">
        <v>360</v>
      </c>
      <c r="V35" s="374">
        <v>360</v>
      </c>
      <c r="W35" s="378" t="s">
        <v>172</v>
      </c>
      <c r="X35" s="379">
        <v>6.5000000000000002E-2</v>
      </c>
    </row>
    <row r="36" spans="2:25" ht="15" customHeight="1" x14ac:dyDescent="0.25">
      <c r="B36" s="279">
        <f>'DSCR Multi and MU Pricer'!A35-0.001</f>
        <v>9.9980000000000011</v>
      </c>
      <c r="C36" s="751">
        <f>'DSCR Multi and MU Pricer'!H35</f>
        <v>108.45</v>
      </c>
      <c r="D36" s="752">
        <f>'DSCR Multi and MU Pricer'!I35</f>
        <v>108.25</v>
      </c>
      <c r="E36" s="291"/>
      <c r="F36" s="796"/>
      <c r="G36" s="796"/>
      <c r="H36" s="790" t="s">
        <v>159</v>
      </c>
      <c r="I36" s="791"/>
      <c r="J36" s="792">
        <v>0</v>
      </c>
      <c r="K36" s="792">
        <v>0</v>
      </c>
      <c r="L36" s="792">
        <v>0</v>
      </c>
      <c r="M36" s="792">
        <v>0</v>
      </c>
      <c r="N36" s="792">
        <v>0</v>
      </c>
      <c r="O36" s="792">
        <v>0</v>
      </c>
      <c r="P36" s="311" t="s">
        <v>18</v>
      </c>
      <c r="Q36" s="321" t="s">
        <v>18</v>
      </c>
      <c r="R36" s="359" t="s">
        <v>174</v>
      </c>
      <c r="S36" s="359"/>
      <c r="T36" s="374">
        <v>120</v>
      </c>
      <c r="U36" s="374">
        <v>360</v>
      </c>
      <c r="V36" s="374">
        <v>480</v>
      </c>
      <c r="W36" s="376"/>
      <c r="X36" s="379"/>
    </row>
    <row r="37" spans="2:25" ht="15" customHeight="1" x14ac:dyDescent="0.25">
      <c r="B37" s="279">
        <f>'DSCR Multi and MU Pricer'!A36-0.001</f>
        <v>10.124000000000001</v>
      </c>
      <c r="C37" s="751">
        <f>'DSCR Multi and MU Pricer'!H36</f>
        <v>108.7</v>
      </c>
      <c r="D37" s="752">
        <f>'DSCR Multi and MU Pricer'!I36</f>
        <v>108.5</v>
      </c>
      <c r="E37" s="291"/>
      <c r="F37" s="797" t="s">
        <v>326</v>
      </c>
      <c r="G37" s="797"/>
      <c r="H37" s="801" t="s">
        <v>327</v>
      </c>
      <c r="I37" s="802"/>
      <c r="J37" s="803">
        <v>-2.75</v>
      </c>
      <c r="K37" s="803">
        <v>-2.75</v>
      </c>
      <c r="L37" s="803">
        <v>-4</v>
      </c>
      <c r="M37" s="803">
        <v>-4.25</v>
      </c>
      <c r="N37" s="803">
        <v>-6</v>
      </c>
      <c r="O37" s="804">
        <v>-6.25</v>
      </c>
      <c r="P37" s="805" t="s">
        <v>18</v>
      </c>
      <c r="Q37" s="321" t="s">
        <v>18</v>
      </c>
      <c r="R37" s="806" t="s">
        <v>175</v>
      </c>
      <c r="S37" s="807"/>
      <c r="T37" s="807"/>
      <c r="U37" s="807"/>
      <c r="V37" s="807"/>
      <c r="W37" s="807"/>
      <c r="X37" s="808"/>
    </row>
    <row r="38" spans="2:25" ht="15" customHeight="1" x14ac:dyDescent="0.25">
      <c r="B38" s="279">
        <f>'DSCR Multi and MU Pricer'!A37-0.001</f>
        <v>10.249000000000001</v>
      </c>
      <c r="C38" s="751">
        <f>'DSCR Multi and MU Pricer'!H37</f>
        <v>108.95</v>
      </c>
      <c r="D38" s="752">
        <f>'DSCR Multi and MU Pricer'!I37</f>
        <v>108.75</v>
      </c>
      <c r="E38" s="291"/>
      <c r="F38" s="796"/>
      <c r="G38" s="796"/>
      <c r="H38" s="801" t="s">
        <v>328</v>
      </c>
      <c r="I38" s="802"/>
      <c r="J38" s="803">
        <v>-2.25</v>
      </c>
      <c r="K38" s="803">
        <v>-2.25</v>
      </c>
      <c r="L38" s="803">
        <v>-3.5</v>
      </c>
      <c r="M38" s="803">
        <v>-3.75</v>
      </c>
      <c r="N38" s="803">
        <v>-5.5</v>
      </c>
      <c r="O38" s="804">
        <v>-5.75</v>
      </c>
      <c r="P38" s="805" t="s">
        <v>18</v>
      </c>
      <c r="Q38" s="321" t="s">
        <v>18</v>
      </c>
      <c r="R38" s="386" t="s">
        <v>176</v>
      </c>
      <c r="S38" s="387"/>
      <c r="T38" s="387"/>
      <c r="U38" s="387"/>
      <c r="V38" s="387"/>
      <c r="W38" s="387"/>
      <c r="X38" s="388"/>
    </row>
    <row r="39" spans="2:25" ht="15" customHeight="1" x14ac:dyDescent="0.25">
      <c r="B39" s="279">
        <f>'DSCR Multi and MU Pricer'!A38-0.001</f>
        <v>10.374000000000001</v>
      </c>
      <c r="C39" s="751">
        <f>'DSCR Multi and MU Pricer'!H38</f>
        <v>109.2</v>
      </c>
      <c r="D39" s="752">
        <f>'DSCR Multi and MU Pricer'!I38</f>
        <v>109</v>
      </c>
      <c r="E39" s="291"/>
      <c r="F39" s="797" t="s">
        <v>329</v>
      </c>
      <c r="G39" s="797"/>
      <c r="H39" s="790" t="s">
        <v>305</v>
      </c>
      <c r="I39" s="791"/>
      <c r="J39" s="809">
        <v>-0.625</v>
      </c>
      <c r="K39" s="809">
        <v>-0.75</v>
      </c>
      <c r="L39" s="809">
        <v>-0.875</v>
      </c>
      <c r="M39" s="809">
        <v>-1.125</v>
      </c>
      <c r="N39" s="809">
        <v>-1.5</v>
      </c>
      <c r="O39" s="810" t="s">
        <v>18</v>
      </c>
      <c r="P39" s="811" t="s">
        <v>18</v>
      </c>
      <c r="Q39" s="321" t="s">
        <v>18</v>
      </c>
      <c r="R39" s="389" t="s">
        <v>177</v>
      </c>
      <c r="S39" s="390"/>
      <c r="T39" s="390"/>
      <c r="U39" s="390"/>
      <c r="V39" s="393"/>
      <c r="W39" s="393"/>
      <c r="X39" s="394"/>
    </row>
    <row r="40" spans="2:25" ht="15" customHeight="1" x14ac:dyDescent="0.25">
      <c r="B40" s="279">
        <f>'DSCR Multi and MU Pricer'!A39-0.001</f>
        <v>10.499000000000001</v>
      </c>
      <c r="C40" s="751">
        <f>'DSCR Multi and MU Pricer'!H39</f>
        <v>109.45</v>
      </c>
      <c r="D40" s="752">
        <f>'DSCR Multi and MU Pricer'!I39</f>
        <v>109.25</v>
      </c>
      <c r="E40" s="291"/>
      <c r="F40" s="794"/>
      <c r="G40" s="794"/>
      <c r="H40" s="790" t="s">
        <v>248</v>
      </c>
      <c r="I40" s="791"/>
      <c r="J40" s="812">
        <v>-0.25</v>
      </c>
      <c r="K40" s="812">
        <v>-0.375</v>
      </c>
      <c r="L40" s="812">
        <v>-0.5</v>
      </c>
      <c r="M40" s="812">
        <v>-0.625</v>
      </c>
      <c r="N40" s="812">
        <v>-1</v>
      </c>
      <c r="O40" s="810" t="s">
        <v>18</v>
      </c>
      <c r="P40" s="811" t="s">
        <v>18</v>
      </c>
      <c r="Q40" s="321" t="s">
        <v>18</v>
      </c>
      <c r="R40" s="392" t="s">
        <v>178</v>
      </c>
      <c r="S40" s="393"/>
      <c r="T40" s="393"/>
      <c r="U40" s="393"/>
      <c r="V40" s="390"/>
      <c r="W40" s="390"/>
      <c r="X40" s="391"/>
    </row>
    <row r="41" spans="2:25" ht="16.149999999999999" customHeight="1" x14ac:dyDescent="0.25">
      <c r="B41" s="279">
        <f>'DSCR Multi and MU Pricer'!A40-0.001</f>
        <v>10.624000000000001</v>
      </c>
      <c r="C41" s="751">
        <f>'DSCR Multi and MU Pricer'!H40</f>
        <v>109.7</v>
      </c>
      <c r="D41" s="752">
        <f>'DSCR Multi and MU Pricer'!I40</f>
        <v>109.5</v>
      </c>
      <c r="E41" s="291"/>
      <c r="F41" s="796"/>
      <c r="G41" s="796"/>
      <c r="H41" s="790" t="s">
        <v>296</v>
      </c>
      <c r="I41" s="791"/>
      <c r="J41" s="809">
        <v>-0.25</v>
      </c>
      <c r="K41" s="809">
        <v>-0.25</v>
      </c>
      <c r="L41" s="809">
        <v>-0.25</v>
      </c>
      <c r="M41" s="809">
        <v>-0.25</v>
      </c>
      <c r="N41" s="813">
        <v>-0.375</v>
      </c>
      <c r="O41" s="809">
        <v>-0.5</v>
      </c>
      <c r="P41" s="311" t="s">
        <v>18</v>
      </c>
      <c r="Q41" s="321" t="s">
        <v>18</v>
      </c>
      <c r="R41" s="392" t="s">
        <v>179</v>
      </c>
      <c r="S41" s="397"/>
      <c r="T41" s="398"/>
      <c r="U41" s="398"/>
      <c r="V41" s="398"/>
      <c r="W41" s="398"/>
      <c r="X41" s="399"/>
    </row>
    <row r="42" spans="2:25" ht="16.149999999999999" customHeight="1" x14ac:dyDescent="0.25">
      <c r="B42" s="279">
        <f>'DSCR Multi and MU Pricer'!A41-0.001</f>
        <v>10.749000000000001</v>
      </c>
      <c r="C42" s="751">
        <f>'DSCR Multi and MU Pricer'!H41</f>
        <v>109.95</v>
      </c>
      <c r="D42" s="752">
        <f>'DSCR Multi and MU Pricer'!I41</f>
        <v>109.75</v>
      </c>
      <c r="E42" s="291"/>
      <c r="F42" s="814" t="s">
        <v>330</v>
      </c>
      <c r="G42" s="814"/>
      <c r="H42" s="790" t="s">
        <v>331</v>
      </c>
      <c r="I42" s="791"/>
      <c r="J42" s="809">
        <v>-0.25</v>
      </c>
      <c r="K42" s="809">
        <v>-0.25</v>
      </c>
      <c r="L42" s="809">
        <v>-0.25</v>
      </c>
      <c r="M42" s="809">
        <v>-0.25</v>
      </c>
      <c r="N42" s="809">
        <v>-0.25</v>
      </c>
      <c r="O42" s="809">
        <v>-0.25</v>
      </c>
      <c r="P42" s="811" t="s">
        <v>18</v>
      </c>
      <c r="Q42" s="815" t="s">
        <v>18</v>
      </c>
      <c r="R42" s="816" t="s">
        <v>332</v>
      </c>
      <c r="S42" s="817"/>
      <c r="T42" s="817"/>
      <c r="U42" s="817"/>
      <c r="V42" s="817"/>
      <c r="W42" s="817"/>
      <c r="X42" s="818"/>
    </row>
    <row r="43" spans="2:25" ht="15.75" customHeight="1" x14ac:dyDescent="0.25">
      <c r="B43" s="279">
        <f>'DSCR Multi and MU Pricer'!A42-0.001</f>
        <v>10.874000000000001</v>
      </c>
      <c r="C43" s="751">
        <f>'DSCR Multi and MU Pricer'!H42</f>
        <v>110.2</v>
      </c>
      <c r="D43" s="752">
        <f>'DSCR Multi and MU Pricer'!I42</f>
        <v>110</v>
      </c>
      <c r="E43" s="291"/>
      <c r="F43" s="819"/>
      <c r="G43" s="820"/>
      <c r="H43" s="784"/>
      <c r="I43" s="821"/>
      <c r="J43" s="310"/>
      <c r="K43" s="310"/>
      <c r="L43" s="310"/>
      <c r="M43" s="310"/>
      <c r="N43" s="310"/>
      <c r="O43" s="310"/>
      <c r="P43" s="310"/>
      <c r="Q43" s="321" t="s">
        <v>18</v>
      </c>
      <c r="R43" s="400" t="s">
        <v>297</v>
      </c>
      <c r="S43" s="401"/>
      <c r="T43" s="401"/>
      <c r="U43" s="401"/>
      <c r="V43" s="401"/>
      <c r="W43" s="401"/>
      <c r="X43" s="402"/>
    </row>
    <row r="44" spans="2:25" ht="16.5" customHeight="1" x14ac:dyDescent="0.25">
      <c r="B44" s="705" t="s">
        <v>298</v>
      </c>
      <c r="C44" s="706">
        <v>98</v>
      </c>
      <c r="D44" s="706"/>
      <c r="E44" s="291"/>
      <c r="F44" s="822"/>
      <c r="G44" s="823"/>
      <c r="H44" s="784"/>
      <c r="I44" s="821"/>
      <c r="J44" s="310"/>
      <c r="K44" s="310"/>
      <c r="L44" s="310"/>
      <c r="M44" s="310"/>
      <c r="N44" s="310"/>
      <c r="O44" s="310"/>
      <c r="P44" s="310"/>
      <c r="Q44" s="321" t="s">
        <v>18</v>
      </c>
      <c r="R44" s="410" t="s">
        <v>333</v>
      </c>
      <c r="S44" s="411"/>
      <c r="T44" s="411"/>
      <c r="U44" s="411"/>
      <c r="V44" s="411"/>
      <c r="W44" s="411"/>
      <c r="X44" s="412"/>
    </row>
    <row r="45" spans="2:25" ht="16.149999999999999" customHeight="1" x14ac:dyDescent="0.25">
      <c r="B45" s="824" t="s">
        <v>86</v>
      </c>
      <c r="C45" s="825" t="s">
        <v>87</v>
      </c>
      <c r="D45" s="825" t="s">
        <v>88</v>
      </c>
      <c r="E45" s="291"/>
      <c r="F45" s="822"/>
      <c r="G45" s="823"/>
      <c r="H45" s="784"/>
      <c r="I45" s="821"/>
      <c r="J45" s="310"/>
      <c r="K45" s="310"/>
      <c r="L45" s="310"/>
      <c r="M45" s="310"/>
      <c r="N45" s="310"/>
      <c r="O45" s="310"/>
      <c r="P45" s="310"/>
      <c r="Q45" s="321" t="s">
        <v>18</v>
      </c>
      <c r="R45" s="410" t="s">
        <v>334</v>
      </c>
      <c r="S45" s="411"/>
      <c r="T45" s="411"/>
      <c r="U45" s="411"/>
      <c r="V45" s="411"/>
      <c r="W45" s="411"/>
      <c r="X45" s="412"/>
    </row>
    <row r="46" spans="2:25" ht="15.75" x14ac:dyDescent="0.25">
      <c r="B46" s="708" t="s">
        <v>301</v>
      </c>
      <c r="C46" s="709">
        <v>-1.5</v>
      </c>
      <c r="D46" s="710">
        <v>101</v>
      </c>
      <c r="E46" s="291"/>
      <c r="F46" s="822"/>
      <c r="G46" s="823"/>
      <c r="H46" s="784"/>
      <c r="I46" s="821"/>
      <c r="J46" s="310"/>
      <c r="K46" s="310"/>
      <c r="L46" s="310"/>
      <c r="M46" s="310"/>
      <c r="N46" s="310"/>
      <c r="O46" s="310"/>
      <c r="P46" s="310"/>
      <c r="Q46" s="321" t="s">
        <v>18</v>
      </c>
      <c r="R46" s="826" t="s">
        <v>106</v>
      </c>
      <c r="S46" s="827"/>
      <c r="T46" s="827"/>
      <c r="U46" s="827"/>
      <c r="V46" s="827"/>
      <c r="W46" s="827"/>
      <c r="X46" s="828"/>
    </row>
    <row r="47" spans="2:25" ht="16.5" customHeight="1" x14ac:dyDescent="0.25">
      <c r="B47" s="708" t="s">
        <v>90</v>
      </c>
      <c r="C47" s="715">
        <v>-1.5</v>
      </c>
      <c r="D47" s="710">
        <v>101</v>
      </c>
      <c r="E47" s="291"/>
      <c r="F47" s="822"/>
      <c r="G47" s="823"/>
      <c r="H47" s="784"/>
      <c r="I47" s="821"/>
      <c r="J47" s="310"/>
      <c r="K47" s="310"/>
      <c r="L47" s="310"/>
      <c r="M47" s="310"/>
      <c r="N47" s="310"/>
      <c r="O47" s="310"/>
      <c r="P47" s="310"/>
      <c r="Q47" s="321" t="s">
        <v>18</v>
      </c>
      <c r="R47" s="829" t="s">
        <v>335</v>
      </c>
      <c r="S47" s="830"/>
      <c r="T47" s="830"/>
      <c r="U47" s="830"/>
      <c r="V47" s="830"/>
      <c r="W47" s="830"/>
      <c r="X47" s="831"/>
      <c r="Y47" s="421"/>
    </row>
    <row r="48" spans="2:25" ht="14.45" customHeight="1" x14ac:dyDescent="0.25">
      <c r="B48" s="708">
        <v>12</v>
      </c>
      <c r="C48" s="715">
        <v>-1</v>
      </c>
      <c r="D48" s="710">
        <v>101.5</v>
      </c>
      <c r="E48" s="291"/>
      <c r="F48" s="822"/>
      <c r="G48" s="823"/>
      <c r="H48" s="784"/>
      <c r="I48" s="821"/>
      <c r="J48" s="310"/>
      <c r="K48" s="310"/>
      <c r="L48" s="310"/>
      <c r="M48" s="310"/>
      <c r="N48" s="310"/>
      <c r="O48" s="310"/>
      <c r="P48" s="310"/>
      <c r="Q48" s="321" t="s">
        <v>18</v>
      </c>
      <c r="R48" s="829" t="s">
        <v>336</v>
      </c>
      <c r="S48" s="830"/>
      <c r="T48" s="830"/>
      <c r="U48" s="830"/>
      <c r="V48" s="830"/>
      <c r="W48" s="830"/>
      <c r="X48" s="831"/>
      <c r="Y48" s="435"/>
    </row>
    <row r="49" spans="2:25" ht="14.45" customHeight="1" x14ac:dyDescent="0.25">
      <c r="B49" s="708">
        <v>24</v>
      </c>
      <c r="C49" s="715">
        <v>-0.5</v>
      </c>
      <c r="D49" s="710">
        <v>102.25</v>
      </c>
      <c r="E49" s="291"/>
      <c r="F49" s="822"/>
      <c r="G49" s="823"/>
      <c r="H49" s="784"/>
      <c r="I49" s="821"/>
      <c r="J49" s="310"/>
      <c r="K49" s="310"/>
      <c r="L49" s="310"/>
      <c r="M49" s="310"/>
      <c r="N49" s="310"/>
      <c r="O49" s="310"/>
      <c r="P49" s="310"/>
      <c r="Q49" s="321" t="s">
        <v>18</v>
      </c>
      <c r="R49" s="432" t="s">
        <v>337</v>
      </c>
      <c r="S49" s="433"/>
      <c r="T49" s="433"/>
      <c r="U49" s="433"/>
      <c r="V49" s="433"/>
      <c r="W49" s="433"/>
      <c r="X49" s="434"/>
      <c r="Y49" s="446"/>
    </row>
    <row r="50" spans="2:25" ht="14.45" customHeight="1" x14ac:dyDescent="0.25">
      <c r="B50" s="708">
        <v>36</v>
      </c>
      <c r="C50" s="715">
        <v>0</v>
      </c>
      <c r="D50" s="710">
        <v>102.75</v>
      </c>
      <c r="E50" s="291"/>
      <c r="F50" s="822"/>
      <c r="G50" s="823"/>
      <c r="H50" s="784"/>
      <c r="I50" s="821"/>
      <c r="J50" s="310"/>
      <c r="K50" s="310"/>
      <c r="L50" s="310"/>
      <c r="M50" s="310"/>
      <c r="N50" s="310"/>
      <c r="O50" s="310"/>
      <c r="P50" s="310"/>
      <c r="Q50" s="321" t="s">
        <v>18</v>
      </c>
      <c r="R50" s="444"/>
      <c r="S50" s="220"/>
      <c r="T50" s="220"/>
      <c r="U50" s="220"/>
      <c r="V50" s="220"/>
      <c r="W50" s="220"/>
      <c r="X50" s="445"/>
      <c r="Y50" s="446"/>
    </row>
    <row r="51" spans="2:25" ht="14.45" customHeight="1" x14ac:dyDescent="0.25">
      <c r="B51" s="708">
        <v>48</v>
      </c>
      <c r="C51" s="715">
        <v>0.25</v>
      </c>
      <c r="D51" s="710">
        <v>103.25</v>
      </c>
      <c r="E51" s="291"/>
      <c r="F51" s="822"/>
      <c r="G51" s="823"/>
      <c r="H51" s="784"/>
      <c r="I51" s="821"/>
      <c r="J51" s="310"/>
      <c r="K51" s="310"/>
      <c r="L51" s="310"/>
      <c r="M51" s="310"/>
      <c r="N51" s="310"/>
      <c r="O51" s="310"/>
      <c r="P51" s="310"/>
      <c r="Q51" s="321" t="s">
        <v>18</v>
      </c>
      <c r="R51" s="829" t="s">
        <v>338</v>
      </c>
      <c r="S51" s="830"/>
      <c r="T51" s="830"/>
      <c r="U51" s="830"/>
      <c r="V51" s="830"/>
      <c r="W51" s="830"/>
      <c r="X51" s="831"/>
      <c r="Y51" s="460"/>
    </row>
    <row r="52" spans="2:25" ht="14.45" customHeight="1" thickBot="1" x14ac:dyDescent="0.3">
      <c r="B52" s="708">
        <v>60</v>
      </c>
      <c r="C52" s="723">
        <v>0.5</v>
      </c>
      <c r="D52" s="710">
        <v>103.75</v>
      </c>
      <c r="E52" s="291"/>
      <c r="F52" s="822"/>
      <c r="G52" s="823"/>
      <c r="H52" s="784"/>
      <c r="I52" s="821"/>
      <c r="J52" s="310"/>
      <c r="K52" s="310"/>
      <c r="L52" s="310"/>
      <c r="M52" s="310"/>
      <c r="N52" s="310"/>
      <c r="O52" s="310"/>
      <c r="P52" s="310"/>
      <c r="Q52" s="321" t="s">
        <v>18</v>
      </c>
      <c r="R52" s="432" t="s">
        <v>187</v>
      </c>
      <c r="S52" s="433"/>
      <c r="T52" s="433"/>
      <c r="U52" s="433"/>
      <c r="V52" s="433"/>
      <c r="W52" s="433"/>
      <c r="X52" s="434"/>
      <c r="Y52" s="460"/>
    </row>
    <row r="53" spans="2:25" ht="15" customHeight="1" thickBot="1" x14ac:dyDescent="0.3">
      <c r="B53" s="727" t="s">
        <v>308</v>
      </c>
      <c r="C53" s="729"/>
      <c r="D53" s="832">
        <v>102.75</v>
      </c>
      <c r="E53" s="291"/>
      <c r="F53" s="833" t="s">
        <v>302</v>
      </c>
      <c r="G53" s="833"/>
      <c r="H53" s="833"/>
      <c r="I53" s="833"/>
      <c r="J53" s="291"/>
      <c r="K53" s="834" t="s">
        <v>97</v>
      </c>
      <c r="L53" s="834"/>
      <c r="M53" s="834"/>
      <c r="N53" s="834"/>
      <c r="O53" s="834"/>
      <c r="P53" s="835" t="s">
        <v>98</v>
      </c>
      <c r="Q53" s="836"/>
      <c r="R53" s="837" t="s">
        <v>190</v>
      </c>
      <c r="S53" s="838"/>
      <c r="T53" s="838"/>
      <c r="U53" s="838"/>
      <c r="V53" s="838"/>
      <c r="W53" s="838"/>
      <c r="X53" s="839"/>
    </row>
    <row r="54" spans="2:25" ht="15.75" x14ac:dyDescent="0.25">
      <c r="B54" s="708" t="s">
        <v>94</v>
      </c>
      <c r="C54" s="734" t="s">
        <v>95</v>
      </c>
      <c r="D54" s="840" t="s">
        <v>96</v>
      </c>
      <c r="E54" s="291"/>
      <c r="F54" s="841"/>
      <c r="G54" s="842"/>
      <c r="H54" s="842"/>
      <c r="I54" s="843"/>
      <c r="J54" s="291"/>
      <c r="K54" s="616" t="s">
        <v>5</v>
      </c>
      <c r="L54" s="844" t="s">
        <v>189</v>
      </c>
      <c r="M54" s="844"/>
      <c r="N54" s="845" t="s">
        <v>101</v>
      </c>
      <c r="O54" s="845"/>
      <c r="P54" s="619">
        <f>Control!$B$3</f>
        <v>4.3499999999999996</v>
      </c>
      <c r="Q54" s="836"/>
      <c r="R54" s="846" t="s">
        <v>103</v>
      </c>
      <c r="S54" s="846"/>
      <c r="T54" s="846"/>
      <c r="U54" s="846"/>
      <c r="V54" s="846"/>
      <c r="W54" s="846"/>
      <c r="X54" s="847"/>
    </row>
    <row r="55" spans="2:25" ht="16.5" thickBot="1" x14ac:dyDescent="0.3">
      <c r="B55" s="740">
        <v>-0.5</v>
      </c>
      <c r="C55" s="741">
        <v>-0.375</v>
      </c>
      <c r="D55" s="848">
        <v>-0.25</v>
      </c>
      <c r="E55" s="464"/>
      <c r="F55" s="849" t="s">
        <v>339</v>
      </c>
      <c r="G55" s="849"/>
      <c r="H55" s="849"/>
      <c r="I55" s="849"/>
      <c r="J55" s="464"/>
      <c r="K55" s="207" t="s">
        <v>104</v>
      </c>
      <c r="L55" s="850" t="s">
        <v>189</v>
      </c>
      <c r="M55" s="850"/>
      <c r="N55" s="851" t="s">
        <v>105</v>
      </c>
      <c r="O55" s="851"/>
      <c r="P55" s="210">
        <f>Control!$B$3</f>
        <v>4.3499999999999996</v>
      </c>
      <c r="Q55" s="852"/>
      <c r="R55" s="747"/>
      <c r="S55" s="747"/>
      <c r="T55" s="747"/>
      <c r="U55" s="747"/>
      <c r="V55" s="747"/>
      <c r="W55" s="747"/>
      <c r="X55" s="748"/>
    </row>
    <row r="56" spans="2:25" x14ac:dyDescent="0.25">
      <c r="N56" s="474"/>
      <c r="O56" s="474"/>
      <c r="P56" s="474"/>
    </row>
    <row r="57" spans="2:25" x14ac:dyDescent="0.25">
      <c r="N57" s="474"/>
      <c r="O57" s="474"/>
      <c r="P57" s="474"/>
    </row>
  </sheetData>
  <mergeCells count="88">
    <mergeCell ref="F54:I54"/>
    <mergeCell ref="L54:M54"/>
    <mergeCell ref="N54:O54"/>
    <mergeCell ref="R54:X55"/>
    <mergeCell ref="L55:M55"/>
    <mergeCell ref="N55:O55"/>
    <mergeCell ref="F52:G52"/>
    <mergeCell ref="R52:X52"/>
    <mergeCell ref="B53:C53"/>
    <mergeCell ref="F53:I53"/>
    <mergeCell ref="K53:O53"/>
    <mergeCell ref="R53:X53"/>
    <mergeCell ref="F49:G49"/>
    <mergeCell ref="R49:X49"/>
    <mergeCell ref="F50:G50"/>
    <mergeCell ref="R50:X50"/>
    <mergeCell ref="F51:G51"/>
    <mergeCell ref="R51:X51"/>
    <mergeCell ref="F46:G46"/>
    <mergeCell ref="R46:X46"/>
    <mergeCell ref="F47:G47"/>
    <mergeCell ref="R47:X47"/>
    <mergeCell ref="F48:G48"/>
    <mergeCell ref="R48:X48"/>
    <mergeCell ref="R43:X43"/>
    <mergeCell ref="C44:D44"/>
    <mergeCell ref="F44:G44"/>
    <mergeCell ref="R44:X44"/>
    <mergeCell ref="F45:G45"/>
    <mergeCell ref="R45:X45"/>
    <mergeCell ref="F37:G38"/>
    <mergeCell ref="R37:X37"/>
    <mergeCell ref="R38:X38"/>
    <mergeCell ref="F39:G41"/>
    <mergeCell ref="F42:G42"/>
    <mergeCell ref="R42:X42"/>
    <mergeCell ref="T29:X29"/>
    <mergeCell ref="R30:S30"/>
    <mergeCell ref="R31:S31"/>
    <mergeCell ref="R32:S32"/>
    <mergeCell ref="R33:S33"/>
    <mergeCell ref="F34:G36"/>
    <mergeCell ref="R34:S34"/>
    <mergeCell ref="R35:S35"/>
    <mergeCell ref="R36:S36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F16:P16"/>
    <mergeCell ref="R16:X16"/>
    <mergeCell ref="F17:G18"/>
    <mergeCell ref="R17:X17"/>
    <mergeCell ref="R18:X18"/>
    <mergeCell ref="F19:G19"/>
    <mergeCell ref="R19:X19"/>
    <mergeCell ref="R11:X11"/>
    <mergeCell ref="R12:X12"/>
    <mergeCell ref="R13:X13"/>
    <mergeCell ref="R14:X14"/>
    <mergeCell ref="F15:I15"/>
    <mergeCell ref="R15:X15"/>
    <mergeCell ref="B2:D3"/>
    <mergeCell ref="B5:D5"/>
    <mergeCell ref="E5:Q5"/>
    <mergeCell ref="R5:X5"/>
    <mergeCell ref="F6:I6"/>
    <mergeCell ref="F7:G14"/>
    <mergeCell ref="R7:X7"/>
    <mergeCell ref="R8:X8"/>
    <mergeCell ref="R9:X9"/>
    <mergeCell ref="R10:X10"/>
  </mergeCells>
  <conditionalFormatting sqref="B45:C51">
    <cfRule type="cellIs" dxfId="30" priority="23" operator="equal">
      <formula>"N/A"</formula>
    </cfRule>
  </conditionalFormatting>
  <conditionalFormatting sqref="B6:D43">
    <cfRule type="cellIs" dxfId="29" priority="29" operator="equal">
      <formula>"N/A"</formula>
    </cfRule>
  </conditionalFormatting>
  <conditionalFormatting sqref="D46:D52">
    <cfRule type="cellIs" dxfId="28" priority="26" operator="equal">
      <formula>"N/A"</formula>
    </cfRule>
  </conditionalFormatting>
  <conditionalFormatting sqref="E5">
    <cfRule type="cellIs" dxfId="27" priority="31" operator="equal">
      <formula>"N/A"</formula>
    </cfRule>
  </conditionalFormatting>
  <conditionalFormatting sqref="F6:F7">
    <cfRule type="cellIs" dxfId="26" priority="27" operator="equal">
      <formula>"N/A"</formula>
    </cfRule>
  </conditionalFormatting>
  <conditionalFormatting sqref="F15:F17">
    <cfRule type="cellIs" dxfId="25" priority="28" operator="equal">
      <formula>"N/A"</formula>
    </cfRule>
  </conditionalFormatting>
  <conditionalFormatting sqref="F19">
    <cfRule type="cellIs" dxfId="24" priority="21" operator="equal">
      <formula>"N/A"</formula>
    </cfRule>
  </conditionalFormatting>
  <conditionalFormatting sqref="F21:F22">
    <cfRule type="cellIs" dxfId="23" priority="15" operator="equal">
      <formula>"N/A"</formula>
    </cfRule>
  </conditionalFormatting>
  <conditionalFormatting sqref="F26">
    <cfRule type="cellIs" dxfId="22" priority="16" operator="equal">
      <formula>"N/A"</formula>
    </cfRule>
  </conditionalFormatting>
  <conditionalFormatting sqref="F34">
    <cfRule type="cellIs" dxfId="21" priority="17" operator="equal">
      <formula>"N/A"</formula>
    </cfRule>
  </conditionalFormatting>
  <conditionalFormatting sqref="H43:H52">
    <cfRule type="cellIs" dxfId="20" priority="25" operator="equal">
      <formula>"N/A"</formula>
    </cfRule>
  </conditionalFormatting>
  <conditionalFormatting sqref="H7:I14">
    <cfRule type="cellIs" dxfId="19" priority="5" operator="equal">
      <formula>"N/A"</formula>
    </cfRule>
  </conditionalFormatting>
  <conditionalFormatting sqref="H19:I20">
    <cfRule type="cellIs" dxfId="18" priority="20" operator="equal">
      <formula>"N/A"</formula>
    </cfRule>
  </conditionalFormatting>
  <conditionalFormatting sqref="H23:I36 H39:I42">
    <cfRule type="cellIs" dxfId="17" priority="7" operator="equal">
      <formula>"N/A"</formula>
    </cfRule>
  </conditionalFormatting>
  <conditionalFormatting sqref="H22:O22">
    <cfRule type="cellIs" dxfId="16" priority="9" operator="equal">
      <formula>"N/A"</formula>
    </cfRule>
  </conditionalFormatting>
  <conditionalFormatting sqref="J40:L40">
    <cfRule type="cellIs" dxfId="15" priority="11" operator="equal">
      <formula>"N/A"</formula>
    </cfRule>
  </conditionalFormatting>
  <conditionalFormatting sqref="J19:N19">
    <cfRule type="cellIs" dxfId="14" priority="18" operator="equal">
      <formula>"N/A"</formula>
    </cfRule>
  </conditionalFormatting>
  <conditionalFormatting sqref="J39:N40">
    <cfRule type="cellIs" dxfId="13" priority="12" operator="equal">
      <formula>"N/A"</formula>
    </cfRule>
  </conditionalFormatting>
  <conditionalFormatting sqref="J22:O36">
    <cfRule type="cellIs" dxfId="12" priority="8" operator="equal">
      <formula>"N/A"</formula>
    </cfRule>
  </conditionalFormatting>
  <conditionalFormatting sqref="J41:O52">
    <cfRule type="cellIs" dxfId="11" priority="14" operator="equal">
      <formula>"N/A"</formula>
    </cfRule>
  </conditionalFormatting>
  <conditionalFormatting sqref="J15:P15">
    <cfRule type="cellIs" dxfId="10" priority="22" operator="equal">
      <formula>"N/A"</formula>
    </cfRule>
  </conditionalFormatting>
  <conditionalFormatting sqref="J20:P20">
    <cfRule type="cellIs" dxfId="9" priority="19" operator="equal">
      <formula>"N/A"</formula>
    </cfRule>
  </conditionalFormatting>
  <conditionalFormatting sqref="J6:Q6">
    <cfRule type="cellIs" dxfId="8" priority="6" operator="equal">
      <formula>"N/A"</formula>
    </cfRule>
  </conditionalFormatting>
  <conditionalFormatting sqref="O39:O40">
    <cfRule type="cellIs" dxfId="7" priority="10" operator="equal">
      <formula>"N/A"</formula>
    </cfRule>
  </conditionalFormatting>
  <conditionalFormatting sqref="P22:P52">
    <cfRule type="cellIs" dxfId="6" priority="13" operator="equal">
      <formula>"N/A"</formula>
    </cfRule>
  </conditionalFormatting>
  <conditionalFormatting sqref="Q16">
    <cfRule type="cellIs" dxfId="5" priority="24" operator="equal">
      <formula>"N/A"</formula>
    </cfRule>
  </conditionalFormatting>
  <conditionalFormatting sqref="Y49:Y52">
    <cfRule type="cellIs" dxfId="4" priority="30" operator="equal">
      <formula>"N/A"</formula>
    </cfRule>
  </conditionalFormatting>
  <conditionalFormatting sqref="H37:I38">
    <cfRule type="cellIs" dxfId="3" priority="1" operator="equal">
      <formula>"N/A"</formula>
    </cfRule>
  </conditionalFormatting>
  <conditionalFormatting sqref="J37:L38">
    <cfRule type="cellIs" dxfId="2" priority="4" operator="equal">
      <formula>"N/A"</formula>
    </cfRule>
  </conditionalFormatting>
  <conditionalFormatting sqref="J37:O38">
    <cfRule type="cellIs" dxfId="1" priority="2" operator="equal">
      <formula>"N/A"</formula>
    </cfRule>
  </conditionalFormatting>
  <conditionalFormatting sqref="O38">
    <cfRule type="cellIs" dxfId="0" priority="3" operator="equal">
      <formula>"N/A"</formula>
    </cfRule>
  </conditionalFormatting>
  <printOptions horizontalCentered="1" verticalCentered="1"/>
  <pageMargins left="0.7" right="0.7" top="0.25" bottom="0.25" header="0" footer="0"/>
  <pageSetup scale="45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Flex Select Pricer</vt:lpstr>
      <vt:lpstr>Investor DSCR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2025-03-13T15:16:56Z</dcterms:created>
  <dcterms:modified xsi:type="dcterms:W3CDTF">2025-03-13T15:16:59Z</dcterms:modified>
</cp:coreProperties>
</file>